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8775" tabRatio="832" activeTab="5"/>
  </bookViews>
  <sheets>
    <sheet name="ALL 6 prot. 9020-14" sheetId="1" r:id="rId1"/>
    <sheet name="ALL 5 prot. 9020-14" sheetId="2" r:id="rId2"/>
    <sheet name="ALL 4 prot. 9020-14" sheetId="3" r:id="rId3"/>
    <sheet name="ALL 3 prot. 9020-14" sheetId="4" r:id="rId4"/>
    <sheet name="ALL 2 prot. 9020-14" sheetId="5" r:id="rId5"/>
    <sheet name="ALL 1 prot.9020-14" sheetId="6" r:id="rId6"/>
    <sheet name="legenda" sheetId="7" r:id="rId7"/>
  </sheets>
  <definedNames>
    <definedName name="_xlnm._FilterDatabase" localSheetId="5" hidden="1">'ALL 1 prot.9020-14'!$AO$1:$AO$65453</definedName>
    <definedName name="_xlnm._FilterDatabase" localSheetId="4" hidden="1">'ALL 2 prot. 9020-14'!$C$1:$C$27</definedName>
    <definedName name="_xlnm._FilterDatabase" localSheetId="3" hidden="1">'ALL 3 prot. 9020-14'!$C$1:$C$14</definedName>
    <definedName name="_xlnm._FilterDatabase" localSheetId="2" hidden="1">'ALL 4 prot. 9020-14'!$C$1:$C$16</definedName>
    <definedName name="_xlnm.Print_Titles" localSheetId="5">'ALL 1 prot.9020-14'!$1:$1</definedName>
    <definedName name="_xlnm.Print_Titles" localSheetId="4">'ALL 2 prot. 9020-14'!$1:$1</definedName>
  </definedNames>
  <calcPr fullCalcOnLoad="1" fullPrecision="0"/>
</workbook>
</file>

<file path=xl/sharedStrings.xml><?xml version="1.0" encoding="utf-8"?>
<sst xmlns="http://schemas.openxmlformats.org/spreadsheetml/2006/main" count="2408" uniqueCount="1011">
  <si>
    <t>MINERVINO DI LECCE</t>
  </si>
  <si>
    <t>LEIC836009</t>
  </si>
  <si>
    <t>ISTITUTO COMPRENSIVO MINERVINO DI LECCE</t>
  </si>
  <si>
    <t>VIA E. DE AMICIS, N. 1</t>
  </si>
  <si>
    <t>0836/818096</t>
  </si>
  <si>
    <t>leic836009@istruzione.it</t>
  </si>
  <si>
    <t>SANTA CESAREA TERME-CERFIGNANO</t>
  </si>
  <si>
    <t>VIA DUCA DEGLI ABRUZZI, SNC</t>
  </si>
  <si>
    <t>0836/955038</t>
  </si>
  <si>
    <t>RACALE</t>
  </si>
  <si>
    <t>ISTITUTO COMPRENSIVO STATALE RACALE</t>
  </si>
  <si>
    <t>LECI85700A</t>
  </si>
  <si>
    <t>VIA PIEMONTE</t>
  </si>
  <si>
    <t>0833/902372</t>
  </si>
  <si>
    <t>0833/902380</t>
  </si>
  <si>
    <t>LEIC85700A@PEC.ISTRUZIONE.IT</t>
  </si>
  <si>
    <t>ALLISTE</t>
  </si>
  <si>
    <t>ISTITUTO COMPRENSIVO '' I.CALVINO''</t>
  </si>
  <si>
    <t>VIA MONTELLO,15</t>
  </si>
  <si>
    <t>0833/584334</t>
  </si>
  <si>
    <t>0822/550127</t>
  </si>
  <si>
    <t>leic859002@istruzione.it</t>
  </si>
  <si>
    <t>COPERTINO</t>
  </si>
  <si>
    <t>LEIC86400D</t>
  </si>
  <si>
    <t>ISTITUTO COMPRENSIVO ''G. FALCONE''</t>
  </si>
  <si>
    <t>VIA REGINA ISABELLA</t>
  </si>
  <si>
    <t>0832/947120</t>
  </si>
  <si>
    <t>0832/937132</t>
  </si>
  <si>
    <t>leic86400d@istruzione.it</t>
  </si>
  <si>
    <t>VIA R. SANZIO</t>
  </si>
  <si>
    <t>0832/949644</t>
  </si>
  <si>
    <t>832/937132</t>
  </si>
  <si>
    <t>LEIC87600Q</t>
  </si>
  <si>
    <t>ISTITUTO COMPRENSIVO POLO 1</t>
  </si>
  <si>
    <t>VIA MILANO 23/A</t>
  </si>
  <si>
    <t>0833/202497</t>
  </si>
  <si>
    <t>leic87600q@istruzione.it</t>
  </si>
  <si>
    <t>VIA GIORGIO DA GALLIPOLI</t>
  </si>
  <si>
    <t>LEIC88600A</t>
  </si>
  <si>
    <t>ISTITUTO COMPRENSIVO A INDIRIZZO MUSICALE</t>
  </si>
  <si>
    <t>MIUR</t>
  </si>
  <si>
    <t>VIA STAZIONE 56</t>
  </si>
  <si>
    <t>0832/602856</t>
  </si>
  <si>
    <t>0832/601230</t>
  </si>
  <si>
    <t>leic88600a@istruzione.it</t>
  </si>
  <si>
    <t>PIAZZA ARIOSTO</t>
  </si>
  <si>
    <t xml:space="preserve">esclusa possibilità di finanziamento: sezione che accoglie un numero di bambini minore di 10 e/o funzionante per un orario inferiore alle 5 ore giornaliere (art. 4, comma 4, dell' Intesa regionale 2013/2015). </t>
  </si>
  <si>
    <t>BABY STAR SOC. COOP. SOCIALE A R.L.</t>
  </si>
  <si>
    <t>Sc. Inf. paritaria SAN GIOVANNI</t>
  </si>
  <si>
    <t>I. C. FOSCOLO-DE MURO LOMANTO</t>
  </si>
  <si>
    <t>scuola infanzia paritaria MADRE TERESA QUARANTA</t>
  </si>
  <si>
    <t>VIA GRASSI</t>
  </si>
  <si>
    <t>LEIC8AA001</t>
  </si>
  <si>
    <t>Taviano</t>
  </si>
  <si>
    <t>Piazza G. Lombardo Radice, 4</t>
  </si>
  <si>
    <t>0833/912312</t>
  </si>
  <si>
    <t>leic8aa001@istruzione.it</t>
  </si>
  <si>
    <t>Via Martin Luther King</t>
  </si>
  <si>
    <t>0833/911653</t>
  </si>
  <si>
    <t>Piazza G. Lombardo Radice</t>
  </si>
  <si>
    <t>leic8aa00@istruzione.it</t>
  </si>
  <si>
    <t>Via M.ri D'Otranto</t>
  </si>
  <si>
    <t>0833/583600</t>
  </si>
  <si>
    <t>5</t>
  </si>
  <si>
    <t>0</t>
  </si>
  <si>
    <t>6</t>
  </si>
  <si>
    <t>GROTTAGLIE</t>
  </si>
  <si>
    <t>SUORE MISSIONARIE DEL SACRO COSTATO E DI MARIA SANTISSIMA ADDOLORATA</t>
  </si>
  <si>
    <t>02 64V17 40 580</t>
  </si>
  <si>
    <t>VIA SANTO STEFANO ROTONDO 7</t>
  </si>
  <si>
    <t>099/5637184</t>
  </si>
  <si>
    <t>099/5635003</t>
  </si>
  <si>
    <t>ist.mt@libero.it</t>
  </si>
  <si>
    <t>VIA TARANTO 42</t>
  </si>
  <si>
    <t>7</t>
  </si>
  <si>
    <t>La Cicogna s.n.c. Impr. Soc. di Ivana Cencini&amp;C.</t>
  </si>
  <si>
    <t>La Cicogna</t>
  </si>
  <si>
    <t>02681890733</t>
  </si>
  <si>
    <t>Taranto</t>
  </si>
  <si>
    <t>Via Plateja - 74</t>
  </si>
  <si>
    <t>099/373185</t>
  </si>
  <si>
    <t>cicognaonline@tin.it</t>
  </si>
  <si>
    <t>LA FIABA DI PETER PAN</t>
  </si>
  <si>
    <t>ERMES. SOC. COOP ARL</t>
  </si>
  <si>
    <t>02719430734</t>
  </si>
  <si>
    <t xml:space="preserve">LEGENDA </t>
  </si>
  <si>
    <t xml:space="preserve">carenza documentale: mancata produzione provvedimento di iscrizione nel Registro regionale dei servizi sociali ai sensi della normativa vigente (L. R. n.19/2006 - Regolamento regionale 4/2007). </t>
  </si>
  <si>
    <t xml:space="preserve">carenza documentale: mancata produzione autorizzazione comunale ai sensi della normativa vigente (L. R. n.19/2006 - Regolamento regionale 4/2007). </t>
  </si>
  <si>
    <t xml:space="preserve">carenza documentale: mancata indicazione tipologia contrattuale per il personale in servizio al fine di garantire il rispetto dell' art. 2  delle Linee Guida regionali (contratti di lavoro subordinato CCNL  Enti Locali, scuole pubbliche, etc) </t>
  </si>
  <si>
    <t>carenza documentale: mancata produzione certificazione handicap ai sensi del Regolamento Regione Puglia  n.ro 6 del 08/03/2007.</t>
  </si>
  <si>
    <t>carenza documentale: mancata produzione progetto educativo di integrazione per bambini in situazione di handicap.</t>
  </si>
  <si>
    <t>sottoscrizione contratti di servizio con l'Ente locale / Ambito territoriale per erogazione buoni di servizio di conciliazione (art.4, comma 1, dell' Intesa regionale 2013/2015).</t>
  </si>
  <si>
    <t>numero educatori insufficiente (mancato rispetto del rapporto personale /bambini pari a 1/10)</t>
  </si>
  <si>
    <t xml:space="preserve">tipologia contrattuale per il personale in servizio da rivedere al fine di garantire il rispetto dell' art. 2  delle Linee Guida regionali (contratti di lavoro subordinato CCNL  Enti Locali, scuole pubbliche, etc) </t>
  </si>
  <si>
    <t xml:space="preserve">completamento della procedura autorizzativa ai fini del rispetto dell' art.3, comma 3, della L. R. n. 19/2006:  iscrizione della struttura /servizio al relativo Registro regionale. Qualora il Comune competente avesse già provveduto all’invio della documentazione per l’iscrizione al registro regionale e fosse già in possesso del provvedimento regionale di avvenuta  iscrizione, si prega di voler trasmettere all’Ufficio scrivente copia dell’atto di iscrizione. </t>
  </si>
  <si>
    <t>carenza documentale: mancata produzione dichiarazione permanenza dei requisiti che hanno dato titolo al finanziamento (utilizzando  il modello allegato al Bando pubblico).</t>
  </si>
  <si>
    <t xml:space="preserve">carenza documentale: mancata produzione elenco del personale con qualifiche e tipologia contrattuale applicata. </t>
  </si>
  <si>
    <t>carenza documentale: mancata produzione relazione di auto-valutazione sulle attività svolte nell’anno scolastico 2012-2013.</t>
  </si>
  <si>
    <t>carenza documentale: mancata produzione convenzione con l'amministrazione comunale per l' a.s. 2013/14.</t>
  </si>
  <si>
    <t>profilo professionale del personale in servizio non adeguato.</t>
  </si>
  <si>
    <t xml:space="preserve">inosservanza dell'art. 4 del Bando regionale (nota prot. 10344 del 31/12/2013). </t>
  </si>
  <si>
    <t xml:space="preserve">prevista possibilità di finanziamento solo in via residuale (sezione annessa ad asilo nido - art. 2 del Bando regionale (nota prot. 10344 del 31/12/2013).  </t>
  </si>
  <si>
    <t>VIA POLA 51</t>
  </si>
  <si>
    <t>099/7796733</t>
  </si>
  <si>
    <t>scuolapeterpan.ta@libero.it</t>
  </si>
  <si>
    <t>GIROTONDO</t>
  </si>
  <si>
    <t>S.C.A.R.L. GIROTONDO</t>
  </si>
  <si>
    <t>02207720737</t>
  </si>
  <si>
    <t>VIA PISA,23</t>
  </si>
  <si>
    <t>099/7794485</t>
  </si>
  <si>
    <t>girotondota@libero.it</t>
  </si>
  <si>
    <t>STATTE</t>
  </si>
  <si>
    <t>la rosa dei venti</t>
  </si>
  <si>
    <t>associazione la rosa dei venti</t>
  </si>
  <si>
    <t>00142780734</t>
  </si>
  <si>
    <t>statte</t>
  </si>
  <si>
    <t>via l. boccherini, 17</t>
  </si>
  <si>
    <t>340/5705980</t>
  </si>
  <si>
    <t>099/4746497</t>
  </si>
  <si>
    <t>asslarosadeiventi@tiscali.it</t>
  </si>
  <si>
    <t>PALAGIANO</t>
  </si>
  <si>
    <t>SCUOLA DELL'INFANZIA "DISNEYLAND"</t>
  </si>
  <si>
    <t>ASSOCIAZIONE CULTURALE DISNEYLAND</t>
  </si>
  <si>
    <t>90200630730</t>
  </si>
  <si>
    <t>VIA PAPA GIOVANNI XXIII, s.n.c.</t>
  </si>
  <si>
    <t>099/8841511</t>
  </si>
  <si>
    <t>scuola.disneyland@libero.it</t>
  </si>
  <si>
    <t>TAEE023007</t>
  </si>
  <si>
    <t>XXIII CIRCOLO TARANTO</t>
  </si>
  <si>
    <t>SCUOLA ELEMENTARE ''R. CARRIERI''</t>
  </si>
  <si>
    <t>VIA MEDAGLIE D'ORO, 46</t>
  </si>
  <si>
    <t>099/7364363</t>
  </si>
  <si>
    <t>taee023007@istruzione.it</t>
  </si>
  <si>
    <t>9</t>
  </si>
  <si>
    <t>8</t>
  </si>
  <si>
    <t>SAN GIORGIO JONICO</t>
  </si>
  <si>
    <t>TAEE08300V</t>
  </si>
  <si>
    <t>DIREZIONE DIDATTICA 1° CIRCOLO "MARIA PIA"</t>
  </si>
  <si>
    <t>VIA IV NOVEMBRE 1</t>
  </si>
  <si>
    <t>099/5919988</t>
  </si>
  <si>
    <t>099/5910305</t>
  </si>
  <si>
    <t>taee08300v@istruzione.it</t>
  </si>
  <si>
    <t>TAIC80300X</t>
  </si>
  <si>
    <t>IC PIRANDELLO TARANTO</t>
  </si>
  <si>
    <t>Via Giulio PASTORE SN</t>
  </si>
  <si>
    <t>099/4721184</t>
  </si>
  <si>
    <t>099/4729184</t>
  </si>
  <si>
    <t>Via Giulio Pastore sn</t>
  </si>
  <si>
    <t>taic80300x@istruzione.it</t>
  </si>
  <si>
    <t>ISTITUTIO COMPRENSIVO "G.PASCOLI"</t>
  </si>
  <si>
    <t>MINISTERO P.I.</t>
  </si>
  <si>
    <t>90134440735</t>
  </si>
  <si>
    <t>VIA IV NOVEMBRE</t>
  </si>
  <si>
    <t>099/5929830</t>
  </si>
  <si>
    <t>099/5929247</t>
  </si>
  <si>
    <t>taic80400q@istruzione.it</t>
  </si>
  <si>
    <t>MONTEPARANO</t>
  </si>
  <si>
    <t>TAIC81200P</t>
  </si>
  <si>
    <t>ISTITUTO COMPRENSIVO "MADONNA DELLA CAMERA"</t>
  </si>
  <si>
    <t>VIA S.M.DI CAMERA,40</t>
  </si>
  <si>
    <t>099/5993040</t>
  </si>
  <si>
    <t>099/5994828</t>
  </si>
  <si>
    <t>taic81200p@istruzione.it</t>
  </si>
  <si>
    <t>Monteparano</t>
  </si>
  <si>
    <t>LEPORANO</t>
  </si>
  <si>
    <t>TAIC815006</t>
  </si>
  <si>
    <t>ISTITUTO COMPRENSIVO STATALE A. GEMELLI</t>
  </si>
  <si>
    <t>VIA DANTE, 41</t>
  </si>
  <si>
    <t>099/5315005</t>
  </si>
  <si>
    <t>099/5316849</t>
  </si>
  <si>
    <t>taic815006@istruzione.it</t>
  </si>
  <si>
    <t>LITORANEA SALENTINA</t>
  </si>
  <si>
    <t>099/5332161</t>
  </si>
  <si>
    <t>099/5332442</t>
  </si>
  <si>
    <t>GINOSA</t>
  </si>
  <si>
    <t>TAIC82700C</t>
  </si>
  <si>
    <t>I.C. ''G. DELEDDA''</t>
  </si>
  <si>
    <t>VIA DELLA PACE,62</t>
  </si>
  <si>
    <t>099/8290445</t>
  </si>
  <si>
    <t>099/8290453</t>
  </si>
  <si>
    <t>taic82700c@istruzione.it</t>
  </si>
  <si>
    <t>VIA MAGNA GRECIA SNC</t>
  </si>
  <si>
    <t>099/8290440</t>
  </si>
  <si>
    <t>TAIC83900P</t>
  </si>
  <si>
    <t>Istituto Comprensivo "XXVLuglio-Bettolo"</t>
  </si>
  <si>
    <t>Via Pitagora, 73</t>
  </si>
  <si>
    <t>099/4533449</t>
  </si>
  <si>
    <t>taic83900p@istruzione.it</t>
  </si>
  <si>
    <t>Via Pitagora,73</t>
  </si>
  <si>
    <t>TAIC84000V</t>
  </si>
  <si>
    <t>ISTITUTO COMPRENSIVO STATALE "R. MORO"</t>
  </si>
  <si>
    <t>L'AQUILONE</t>
  </si>
  <si>
    <t>VIA UMBRIA, 261</t>
  </si>
  <si>
    <t>099/7730611</t>
  </si>
  <si>
    <t>099/378477</t>
  </si>
  <si>
    <t>taic84000v@istruzione.it</t>
  </si>
  <si>
    <t>ISTITUTO COMPRENSIVO DE AMICIS</t>
  </si>
  <si>
    <t>COOPERATIVA SOCIALE FUTURA RUDIAE</t>
  </si>
  <si>
    <t>01043930732</t>
  </si>
  <si>
    <t>VIA LEOPARDI 70</t>
  </si>
  <si>
    <t>099/5668449</t>
  </si>
  <si>
    <t>rudiae86@libero.it</t>
  </si>
  <si>
    <t>VIA BACONE</t>
  </si>
  <si>
    <t>TAIC845002</t>
  </si>
  <si>
    <t>ICS ''C.G. VIOLA''</t>
  </si>
  <si>
    <t>VIA ZARA N. 35</t>
  </si>
  <si>
    <t>099/7352446</t>
  </si>
  <si>
    <t>099/7304749</t>
  </si>
  <si>
    <t>taic845002@istruzione.it</t>
  </si>
  <si>
    <t>via Zara n. 35</t>
  </si>
  <si>
    <t>VIA BERGAMINI</t>
  </si>
  <si>
    <t>099/4001465</t>
  </si>
  <si>
    <t>ISTITUTO SUORE DEGLI ANGELI</t>
  </si>
  <si>
    <t>0833/266823</t>
  </si>
  <si>
    <t>MASSAFRA</t>
  </si>
  <si>
    <t>TAIC851009</t>
  </si>
  <si>
    <t>ISTITUTO COMPRENSIVO "SAN G. BOSCO"</t>
  </si>
  <si>
    <t>VIA NUOVA SNC</t>
  </si>
  <si>
    <t>099/8801180</t>
  </si>
  <si>
    <t>099/8806136</t>
  </si>
  <si>
    <t>taic851009@istruzione.it</t>
  </si>
  <si>
    <t>VIA BARULLI SNC</t>
  </si>
  <si>
    <t>TAIC85400R</t>
  </si>
  <si>
    <t>I.C. GIOVANNI XXIII</t>
  </si>
  <si>
    <t>VIA BAINSIZZA S.N.C.</t>
  </si>
  <si>
    <t>099/4741113</t>
  </si>
  <si>
    <t>taic85400r@istruzione.it</t>
  </si>
  <si>
    <t>VIA ARENA DI VERONA S.N.C.</t>
  </si>
  <si>
    <t>099/4743444</t>
  </si>
  <si>
    <t>ISTITUTO COMPRENSIVO ''GIANNI RODARI''</t>
  </si>
  <si>
    <t>90214330731</t>
  </si>
  <si>
    <t>VIA BACHELET, 2</t>
  </si>
  <si>
    <t>099/8841796</t>
  </si>
  <si>
    <t>099/8880119</t>
  </si>
  <si>
    <t>taic85600c@istruzione.it</t>
  </si>
  <si>
    <t>VIA MONTEVERDI s.n.</t>
  </si>
  <si>
    <t>099/8841098</t>
  </si>
  <si>
    <t>VIA BACHELET N° 2</t>
  </si>
  <si>
    <t>TAIC866003</t>
  </si>
  <si>
    <t>I.C. ''S.G. BOSCO''</t>
  </si>
  <si>
    <t>ASSOCIAZIONE ''CRESCERE INSIEME''</t>
  </si>
  <si>
    <t>VIA UMBRIA 34</t>
  </si>
  <si>
    <t>099/7352739</t>
  </si>
  <si>
    <t>taic866003@istruzione.it</t>
  </si>
  <si>
    <t>denominazione</t>
  </si>
  <si>
    <t>tipoIst</t>
  </si>
  <si>
    <t>ente_gestore</t>
  </si>
  <si>
    <t>codpiva</t>
  </si>
  <si>
    <t>sedeLegale</t>
  </si>
  <si>
    <t>prov</t>
  </si>
  <si>
    <t>indirizzo</t>
  </si>
  <si>
    <t>telefono</t>
  </si>
  <si>
    <t>fax</t>
  </si>
  <si>
    <t>email</t>
  </si>
  <si>
    <t>BA</t>
  </si>
  <si>
    <t>GIROTONDO CLUB</t>
  </si>
  <si>
    <t>BARI</t>
  </si>
  <si>
    <t>scuola infanzia paritaria</t>
  </si>
  <si>
    <t>CRESCERE INSIEME SOCIETA' COOPERATIVA SOCIALE</t>
  </si>
  <si>
    <t>VIA MARTIRI D'AVOLA, 12</t>
  </si>
  <si>
    <t>080/5618412</t>
  </si>
  <si>
    <t>girotondo.coop@libero.it</t>
  </si>
  <si>
    <t>SCUOLA DELL'INFANZIA PARITARIA SACRO COSTATO</t>
  </si>
  <si>
    <t>ISTITUTO SUORE MISSIONARIE DEL SACRO COSTATO E DI MARIA SS. ADDOLORATA</t>
  </si>
  <si>
    <t>CORSO A. DE GASPERI, 389</t>
  </si>
  <si>
    <t>080/5010800</t>
  </si>
  <si>
    <t>daisy562011@gmail.com</t>
  </si>
  <si>
    <t>missione@scuoledinfanzia.it</t>
  </si>
  <si>
    <t>IL GIRASOLE SOC.COOP.SOC.ONLUS</t>
  </si>
  <si>
    <t>STRADA ZUCCARARO, 10</t>
  </si>
  <si>
    <t>080/5491433</t>
  </si>
  <si>
    <t>scuolailgirasole@yahoo.it</t>
  </si>
  <si>
    <t>annotazione</t>
  </si>
  <si>
    <t>SEZIONE PRIMAVERA ''FILIPPO SMALDONE''</t>
  </si>
  <si>
    <t>Congregazione Suore Salesiane dei Sacri Cuori</t>
  </si>
  <si>
    <t>ROMA</t>
  </si>
  <si>
    <t>VIA TOR DE' SCHIAVI 404</t>
  </si>
  <si>
    <t>06/2594083</t>
  </si>
  <si>
    <t>06/2157532</t>
  </si>
  <si>
    <t>smaldone@libero.it</t>
  </si>
  <si>
    <t>VIA SAN GIACOMO 2</t>
  </si>
  <si>
    <t>080/5214979</t>
  </si>
  <si>
    <t>080/5720359</t>
  </si>
  <si>
    <t>Biancaneve e i 7 nani coop. soc.</t>
  </si>
  <si>
    <t>Biancaneve e i 7 nani cop. soc.</t>
  </si>
  <si>
    <t>Acquaviva delle Fonti</t>
  </si>
  <si>
    <t>Via Sannicandro,68</t>
  </si>
  <si>
    <t>080/759475</t>
  </si>
  <si>
    <t>biancaneve@scuoledinfanzia.it</t>
  </si>
  <si>
    <t>Via Sannicandro 68</t>
  </si>
  <si>
    <t>BIMBO CLUB</t>
  </si>
  <si>
    <t>ass.culturale BIMBO CLUB</t>
  </si>
  <si>
    <t>altamura</t>
  </si>
  <si>
    <t>via Monte Pollino,37</t>
  </si>
  <si>
    <t>080/3141358</t>
  </si>
  <si>
    <t>bimboclub@libero.it</t>
  </si>
  <si>
    <t>ANDRIA</t>
  </si>
  <si>
    <t>SCUOLA MATERNA CRESCERE INSIEME SNC</t>
  </si>
  <si>
    <t>BAT</t>
  </si>
  <si>
    <t>VIA BOTTEGO, 38</t>
  </si>
  <si>
    <t>0883/564693</t>
  </si>
  <si>
    <t>crescere.insieme.sp@tiscali.it</t>
  </si>
  <si>
    <t>SACRO CUORE</t>
  </si>
  <si>
    <t>BITONTO</t>
  </si>
  <si>
    <t>ISTITUTO MAESTRE PIE FILIPPINI</t>
  </si>
  <si>
    <t>02569960582 - 01079071005</t>
  </si>
  <si>
    <t>Via S.Lucia Filippini 23</t>
  </si>
  <si>
    <t>080/3751034</t>
  </si>
  <si>
    <t>080/3740525</t>
  </si>
  <si>
    <t>sacrocuorebitonto@libero.it</t>
  </si>
  <si>
    <t>CANOSA DI PUGLIA</t>
  </si>
  <si>
    <t>J.F.KENNEDY</t>
  </si>
  <si>
    <t>ENTE MORALE C.I.S.S</t>
  </si>
  <si>
    <t>VIA CORSICA 140</t>
  </si>
  <si>
    <t>0883/662722</t>
  </si>
  <si>
    <t>centrosonia@interfree.it</t>
  </si>
  <si>
    <t>SCUOLA MATERNA PARITARIA EUGENIO FERRARA</t>
  </si>
  <si>
    <t>ISTITUTO SUORE TERZIARIE FRANCESCANE ALCANTARINE</t>
  </si>
  <si>
    <t>VIA CORSICA, 28</t>
  </si>
  <si>
    <t>0883/883521</t>
  </si>
  <si>
    <t>ferrara@scuoledinfanzia.it</t>
  </si>
  <si>
    <t>PIAZZA ASILO, 6</t>
  </si>
  <si>
    <t>IST.BRIGIDAPOSTORINO@HOTMAIL.IT</t>
  </si>
  <si>
    <t>099/5929023</t>
  </si>
  <si>
    <t>CORATO</t>
  </si>
  <si>
    <t>COOPERATIVA SOCIALE ONLUS ''REGINA ELENA'' SCUOLA DELL' INFANZIA PARITARIA</t>
  </si>
  <si>
    <t>PIAZZA VENEZUELA, 11</t>
  </si>
  <si>
    <t>080/3729477</t>
  </si>
  <si>
    <t>080/3503374</t>
  </si>
  <si>
    <t>reginae@scuoledinfanzia.it</t>
  </si>
  <si>
    <t>ISTITUTO FIGLIE DEL DIVINO ZELO</t>
  </si>
  <si>
    <t>VIA PADRE A. M. DI FRANCIA, 1</t>
  </si>
  <si>
    <t>080/8728618</t>
  </si>
  <si>
    <t>080/8721688</t>
  </si>
  <si>
    <t>antoniana@scuoledinfanzia.it</t>
  </si>
  <si>
    <t>GRAVINA IN PUGLIA</t>
  </si>
  <si>
    <t>SCUOLA MATERNA PARITARIA SANTA CECILIA SUORE DI GESU' CROCIFISSO</t>
  </si>
  <si>
    <t>CONGREGAZIONE SUORE DI GESU' CROCIFISSO</t>
  </si>
  <si>
    <t>BARI - PALESE</t>
  </si>
  <si>
    <t>VIALE DELL' ACACIA NR.29</t>
  </si>
  <si>
    <t>080/5300160</t>
  </si>
  <si>
    <t>info@suoregesucrocifisso.it</t>
  </si>
  <si>
    <t>PIAZZA SCACCHI, 21</t>
  </si>
  <si>
    <t>080/3267506</t>
  </si>
  <si>
    <r>
      <t>note</t>
    </r>
    <r>
      <rPr>
        <b/>
        <sz val="18"/>
        <rFont val="Arial"/>
        <family val="2"/>
      </rPr>
      <t xml:space="preserve"> *</t>
    </r>
  </si>
  <si>
    <r>
      <t xml:space="preserve"> * </t>
    </r>
    <r>
      <rPr>
        <sz val="11"/>
        <rFont val="Arial"/>
        <family val="2"/>
      </rPr>
      <t>vedasi LEGENDA</t>
    </r>
  </si>
  <si>
    <t>080/3222099</t>
  </si>
  <si>
    <t>santaceci@scuoledinfanzia.it</t>
  </si>
  <si>
    <t>SCUOLA DELL'INFANZIA PARITARIA SAN MATTEO</t>
  </si>
  <si>
    <t>PARROCCHIA SAN MATTEO</t>
  </si>
  <si>
    <t>VIA CIRO MENOTTI,10</t>
  </si>
  <si>
    <t>080/4037493</t>
  </si>
  <si>
    <t>scuolasmatteo@libero.it</t>
  </si>
  <si>
    <t>VIA CIRO MENOTTI, 10</t>
  </si>
  <si>
    <t>PUTIGNANO</t>
  </si>
  <si>
    <t>SCUOLA DELL'INFANZIA PARITARIA S. MARIA DEGLI ANGELI</t>
  </si>
  <si>
    <t>RAGGI DI SOLE SOCIETA' COOPERATIVA SOCIALE</t>
  </si>
  <si>
    <t>VIA VINCENZO LATERZA, 1</t>
  </si>
  <si>
    <t>334/2550357</t>
  </si>
  <si>
    <t>raggidisole@scuoledinfanzia.it</t>
  </si>
  <si>
    <t>RUTIGLIANO</t>
  </si>
  <si>
    <t>SCUOLA MATERNA PARITARIA MADRE PIA NOTARI</t>
  </si>
  <si>
    <t>CONGREGAZIONE SUORE CROCIFISSE ADORATRICI DELL'EUCARESTIA</t>
  </si>
  <si>
    <t>VIA PORTA DI BARI, 10</t>
  </si>
  <si>
    <t>080/4761198</t>
  </si>
  <si>
    <t>santonioba@scuoledinfanzia.it</t>
  </si>
  <si>
    <t>RUVO DI PUGLIA</t>
  </si>
  <si>
    <t>SCUOLA APERTA PETER PAN SOC. COOP.</t>
  </si>
  <si>
    <t>SOCIETA' COOPERATIVA SOCIALE</t>
  </si>
  <si>
    <t>VIA MONTE GRAPPA 10</t>
  </si>
  <si>
    <t>080/3601941</t>
  </si>
  <si>
    <t>scuolapeterpan@libero.it</t>
  </si>
  <si>
    <t>STRADA PROV. RUVO-TERLIZZI 24</t>
  </si>
  <si>
    <t>SANTERAMO IN COLLE</t>
  </si>
  <si>
    <t>SCUOLA MATERNA PARITARIA MONSIGNOR RAGO</t>
  </si>
  <si>
    <t>02641740580 / 01093421004</t>
  </si>
  <si>
    <t>CORSO ITALIA, 154</t>
  </si>
  <si>
    <t>080/3023691</t>
  </si>
  <si>
    <t>ragosi@scuoledinfanzia.it</t>
  </si>
  <si>
    <t>TRIGGIANO</t>
  </si>
  <si>
    <t>Istituto "Luciano Addante di Suor Francesca Fallacara"</t>
  </si>
  <si>
    <t>Triggiano</t>
  </si>
  <si>
    <t>via Dante 107</t>
  </si>
  <si>
    <t>080/4681166</t>
  </si>
  <si>
    <t>lucianoaddante@libero.it</t>
  </si>
  <si>
    <t>via Dante 107 / via Oriente 46</t>
  </si>
  <si>
    <t>VALENZANO</t>
  </si>
  <si>
    <t>SCUOLA MATERNA PARITARIA SANT'ANTONIO</t>
  </si>
  <si>
    <t>CONGREGAZIONE DELLE SUORE FRANCESCANE DEL CUORE DI GESU'</t>
  </si>
  <si>
    <t>VIA S. ANTONIO, 6</t>
  </si>
  <si>
    <t>080/4673613</t>
  </si>
  <si>
    <t>santantonio@scuoledinfanzia.it</t>
  </si>
  <si>
    <t>GIOVINAZZO</t>
  </si>
  <si>
    <t>SCUOLA MATERNA PARITARIA SAN GIUSEPPE</t>
  </si>
  <si>
    <t>ISTITUTO SAN GIUSEPPE</t>
  </si>
  <si>
    <t>VIA CAPPUCCINI, 62</t>
  </si>
  <si>
    <t>080/3942003</t>
  </si>
  <si>
    <t>seppe@scuoledinfanzia.it</t>
  </si>
  <si>
    <t>IL MONDO DI PETER PAN</t>
  </si>
  <si>
    <t>VIA CORATO,1</t>
  </si>
  <si>
    <t>080/8721833</t>
  </si>
  <si>
    <t>peterpancorato@libero.it</t>
  </si>
  <si>
    <t>VIA E. GROSSI,2 ANG VIA ANDRIA</t>
  </si>
  <si>
    <t>NOICATTARO</t>
  </si>
  <si>
    <t>SCUOLA DELL'INFANZIA BABY HOUSE</t>
  </si>
  <si>
    <t>BABY HOUSE SOC. COOP. SOCIALE</t>
  </si>
  <si>
    <t>VIA DANTE, 62</t>
  </si>
  <si>
    <t>080/4796898</t>
  </si>
  <si>
    <t>baby.house@libero.it</t>
  </si>
  <si>
    <t>La Banda degli Orsetti ONLUS S.C.S. a r.l.</t>
  </si>
  <si>
    <t>Bitonto</t>
  </si>
  <si>
    <t>Via L.Castellucci,6</t>
  </si>
  <si>
    <t>080/3742999</t>
  </si>
  <si>
    <t>labandadegliorsetti@tiscali.it</t>
  </si>
  <si>
    <t>BARLETTA</t>
  </si>
  <si>
    <t>SCUOLA DELL'INFANZIA ALADIN SOC. COOP. SOC. A R.L.</t>
  </si>
  <si>
    <t>SCUOLA DELL'INFANZIA ALADIN SOC.COO.SOC. A R.L.</t>
  </si>
  <si>
    <t>VIA PAGANINI 27</t>
  </si>
  <si>
    <t>0883/515556</t>
  </si>
  <si>
    <t>scuola.aladin@libero.it</t>
  </si>
  <si>
    <t>VIA PAGANIN 27</t>
  </si>
  <si>
    <t>SCUOLA INFANZIA PARITARIA SACRO CUORE</t>
  </si>
  <si>
    <t>CASA FIGLIE DI MARIA AUSILIATRICE SALESIANE DI DON BOSCO</t>
  </si>
  <si>
    <t>TARANTO</t>
  </si>
  <si>
    <t>TA</t>
  </si>
  <si>
    <t>VIA UMBRIA, 162</t>
  </si>
  <si>
    <t>099/7362728</t>
  </si>
  <si>
    <t>099/7304189</t>
  </si>
  <si>
    <t>scuolasacrocuore.ba@libero.it</t>
  </si>
  <si>
    <t>CORSO ANTONIO JATTA, 19</t>
  </si>
  <si>
    <t>080/3611576</t>
  </si>
  <si>
    <t>080/3602623</t>
  </si>
  <si>
    <t>MODUGNO</t>
  </si>
  <si>
    <t>L'ISOLA DEL BIRICHINO Soc.Coop.Sociale</t>
  </si>
  <si>
    <t>Modugno</t>
  </si>
  <si>
    <t>Via X Marzo, 88</t>
  </si>
  <si>
    <t>080/5365766</t>
  </si>
  <si>
    <t>isoladeibirichini@gmail.com</t>
  </si>
  <si>
    <t>Via X Marzo,88</t>
  </si>
  <si>
    <t>MOLA DI BARI</t>
  </si>
  <si>
    <t>FIORILANDIA SOCIETA' COOPERATIVA SOCIALE</t>
  </si>
  <si>
    <t>VIA A. MANGINI N 18-20-22</t>
  </si>
  <si>
    <t>080/4734331</t>
  </si>
  <si>
    <t>fiorilandia@virgilio.it</t>
  </si>
  <si>
    <t>MOLFETTA</t>
  </si>
  <si>
    <t>L'iSOLA DI PETER PAN</t>
  </si>
  <si>
    <t>COOP.SOC.A R.L. L'ISOLA DI PETER PAN</t>
  </si>
  <si>
    <t>VIA BACCARINI 19</t>
  </si>
  <si>
    <t>080/2049271</t>
  </si>
  <si>
    <t>isolapeterpan@libero.it</t>
  </si>
  <si>
    <t>VIA SER NICOLA 26-VIA MORVILLO 13/A</t>
  </si>
  <si>
    <t>377/7061556</t>
  </si>
  <si>
    <t>bambini autorizzati</t>
  </si>
  <si>
    <t>SCUOLA DELL'INFANZIA PARITARIA BABY STAR SOC. COOP. SOCIALE A R.L.</t>
  </si>
  <si>
    <t>VIA COLLODI, 25</t>
  </si>
  <si>
    <t>080/3023426</t>
  </si>
  <si>
    <t>babystar@scuoledinfanzia.it</t>
  </si>
  <si>
    <t>SCUOLA DELL'INFANZIA PARITARIA GIOCOLANDIA s.n.c.</t>
  </si>
  <si>
    <t>GIOCOLANDIA s.n.c.</t>
  </si>
  <si>
    <t>VIA ZANARDELLI, 12</t>
  </si>
  <si>
    <t>080/8722770</t>
  </si>
  <si>
    <t>babyworld@scuoledinfanzia.it</t>
  </si>
  <si>
    <t>ADELFIA</t>
  </si>
  <si>
    <t>Covo dei Folletti</t>
  </si>
  <si>
    <t>covd dei folletti s.n.c. di Giovannielli Donata e Santorsola Raffaella</t>
  </si>
  <si>
    <t>Adelfia</t>
  </si>
  <si>
    <t>piazza Cimmarrusti 25</t>
  </si>
  <si>
    <t>080/4593336</t>
  </si>
  <si>
    <t>covodeifolletti@libero.it</t>
  </si>
  <si>
    <t>nido privato convenzionato</t>
  </si>
  <si>
    <t>brigidapostorino@virgilio.it</t>
  </si>
  <si>
    <t xml:space="preserve">LEPORANO GANDOLI </t>
  </si>
  <si>
    <r>
      <t>I.C. GIOVANNI XXIII  (</t>
    </r>
    <r>
      <rPr>
        <sz val="6"/>
        <rFont val="Arial"/>
        <family val="2"/>
      </rPr>
      <t xml:space="preserve">plesso MADRE TERESA DI CALCUTTA </t>
    </r>
    <r>
      <rPr>
        <sz val="8"/>
        <rFont val="Arial"/>
        <family val="2"/>
      </rPr>
      <t>)</t>
    </r>
  </si>
  <si>
    <t>Scuola dell' Infanzia ''La Bacchetta Magica''</t>
  </si>
  <si>
    <t>Associazione Culturale Pais</t>
  </si>
  <si>
    <t>Altamura</t>
  </si>
  <si>
    <t>Via S. Agostino n° 34</t>
  </si>
  <si>
    <t>080/3149569</t>
  </si>
  <si>
    <t>la.bacchettamagica@libero.it</t>
  </si>
  <si>
    <t>Via Quasimodo snc</t>
  </si>
  <si>
    <t>080/2477106</t>
  </si>
  <si>
    <t>MADRE CLELIA MERLONI</t>
  </si>
  <si>
    <t>APOSTOLE DEL S. CUORE DI GESU'</t>
  </si>
  <si>
    <t>C.F.:02500250580 - P.I.:01066211002</t>
  </si>
  <si>
    <t>VIA GERMANO SOMMEILLER, 38</t>
  </si>
  <si>
    <t>06/772656</t>
  </si>
  <si>
    <t>06/70492925</t>
  </si>
  <si>
    <t>cjpreside@yahoo.it</t>
  </si>
  <si>
    <t>VIA MADRE CLELIA MERLONI</t>
  </si>
  <si>
    <t>080/5534875</t>
  </si>
  <si>
    <t>080/5540158</t>
  </si>
  <si>
    <t>direzione@merlonibari.it</t>
  </si>
  <si>
    <t>VILLARI</t>
  </si>
  <si>
    <t>nido comunale</t>
  </si>
  <si>
    <t>COMUNE DI BARI</t>
  </si>
  <si>
    <t>Via Villari,15</t>
  </si>
  <si>
    <t>080/5213832</t>
  </si>
  <si>
    <t>080/5249824</t>
  </si>
  <si>
    <t>g.donchia@comune.bari.it</t>
  </si>
  <si>
    <t>JAPIGIA</t>
  </si>
  <si>
    <t>via Viterbo, 5</t>
  </si>
  <si>
    <t>080/5534874</t>
  </si>
  <si>
    <t>080/5503289</t>
  </si>
  <si>
    <t>Via Viterbo, 5</t>
  </si>
  <si>
    <t>BAEE06500L</t>
  </si>
  <si>
    <t>DIREZIONE DIDATTICA ''GIOVANNI PAOLO II''</t>
  </si>
  <si>
    <t>scuola statale</t>
  </si>
  <si>
    <t>VIA DEI PINI, 1</t>
  </si>
  <si>
    <t>0883/517735</t>
  </si>
  <si>
    <t>0883/576161</t>
  </si>
  <si>
    <t>7circolo@libero.it</t>
  </si>
  <si>
    <t>via dei pini, 1</t>
  </si>
  <si>
    <t>0883/522003</t>
  </si>
  <si>
    <t>SGBOSCO</t>
  </si>
  <si>
    <t>VIALE 1° maggio</t>
  </si>
  <si>
    <t>0883/661407</t>
  </si>
  <si>
    <t>baic85200c@istruzione.it</t>
  </si>
  <si>
    <t>VIALE 1° MAGGIO</t>
  </si>
  <si>
    <t>BAIC85200C@ISTRUZIONE.IT</t>
  </si>
  <si>
    <t>BAEE10600N</t>
  </si>
  <si>
    <t>I CIRCOLO DIDATTICO "SAN GIOVANNI BOSCO"</t>
  </si>
  <si>
    <t>PIAZZA GARIBALDI, 36</t>
  </si>
  <si>
    <t>080/3948850</t>
  </si>
  <si>
    <t>baee10600n@istruzione.it</t>
  </si>
  <si>
    <t>VIA TEN. DEVENUTO, 2</t>
  </si>
  <si>
    <t>080/3945286</t>
  </si>
  <si>
    <t>IST.COMP."S.G.BOSCO-BENEDETTO XIII-POGGIORSINI"</t>
  </si>
  <si>
    <t>IST. COMP. "S.G.BOSCO-BENEDETTO XIII-POGGIORSINI"</t>
  </si>
  <si>
    <t>BAIC88100C</t>
  </si>
  <si>
    <t>C.SO V. EMANUELE, 32/34</t>
  </si>
  <si>
    <t>080/3221229</t>
  </si>
  <si>
    <t>baic88100@istruzione.it</t>
  </si>
  <si>
    <t>BAEE12200G</t>
  </si>
  <si>
    <t>DIREZIONE DIDATTICA 3° CIRCOLO''DON LORENZO MILANI''</t>
  </si>
  <si>
    <t>VIA MAGNA GRECIA 1</t>
  </si>
  <si>
    <t>080/5324261</t>
  </si>
  <si>
    <t>baee12200g@istruzione.it</t>
  </si>
  <si>
    <t>Modugno- Rione Cecilia</t>
  </si>
  <si>
    <t>Via Toscana 14</t>
  </si>
  <si>
    <t>080/5374865</t>
  </si>
  <si>
    <t>BAEE125003</t>
  </si>
  <si>
    <t>DIREZIONE DIDATTICA STATALE 2 CIRCOLO ''S. GIUSEPPE''</t>
  </si>
  <si>
    <t>VIA PIO LA TORRE,29</t>
  </si>
  <si>
    <t>080/4735850</t>
  </si>
  <si>
    <t>080/4741070</t>
  </si>
  <si>
    <t>baee125003@istruzione.it</t>
  </si>
  <si>
    <t>PROLUNGAMENTO VIA FIUME142</t>
  </si>
  <si>
    <t>080/4735737</t>
  </si>
  <si>
    <t>SEZIONE ANNESSA AD ASILO NIDO</t>
  </si>
  <si>
    <t>SCUOLA DELL'INFANZIA "LA VITA E' BELLA"</t>
  </si>
  <si>
    <t>2 CIRCOLO DIDATTICO ''S. GIUSEPPE''</t>
  </si>
  <si>
    <t>DIREZIONE DIDATTICA STATALE 2 CIRCOLO</t>
  </si>
  <si>
    <t>baee12003@istruzione.it</t>
  </si>
  <si>
    <t>mola di bari</t>
  </si>
  <si>
    <t>VIA MAZZINI 232</t>
  </si>
  <si>
    <t>080/4735725</t>
  </si>
  <si>
    <t>ISTITUTO COMPRENSIVO</t>
  </si>
  <si>
    <t>ISTITUTO COMPRENSIVO ''A. GRAMSCI-N. PENDE''</t>
  </si>
  <si>
    <t>BAIC840006</t>
  </si>
  <si>
    <t>VIALE XX SETTEMBRE, N.C.</t>
  </si>
  <si>
    <t>080/4782237</t>
  </si>
  <si>
    <t>baic840006@istruzione.it</t>
  </si>
  <si>
    <t>VIA LIBERTA'</t>
  </si>
  <si>
    <t>080/4785972</t>
  </si>
  <si>
    <t>POLIGNANO A MARE</t>
  </si>
  <si>
    <t>I.C. STATALE "SARNELLI-DE DONATO-RODARI"</t>
  </si>
  <si>
    <t>BAIC87200N</t>
  </si>
  <si>
    <t>VIA P. SARNELLI 255</t>
  </si>
  <si>
    <t>080/4240796</t>
  </si>
  <si>
    <t>baic87200n@istruzione.it</t>
  </si>
  <si>
    <t>I CIRCOLO DIDATTICO "GIUSEPPE SETTANNI"</t>
  </si>
  <si>
    <t>BAEE155000V</t>
  </si>
  <si>
    <t>CORSO CAIROLI, 10</t>
  </si>
  <si>
    <t>080/4761018</t>
  </si>
  <si>
    <t>080/4778168</t>
  </si>
  <si>
    <t>baee15500v@istruzione.it</t>
  </si>
  <si>
    <t>Rutigliano</t>
  </si>
  <si>
    <t>BAEE162002</t>
  </si>
  <si>
    <t>1° CIRCOLO DIDATTICA ''HERO PARADISO''</t>
  </si>
  <si>
    <t>PIAZZA SAN GASPARE, 4</t>
  </si>
  <si>
    <t>080/3024116</t>
  </si>
  <si>
    <t>080/3027286</t>
  </si>
  <si>
    <t>baee162002@istruzione.it</t>
  </si>
  <si>
    <t>TRANI</t>
  </si>
  <si>
    <t>BAEE17300C</t>
  </si>
  <si>
    <t>II CIRCOLO DIDATTICO MONS. PETRONELLI</t>
  </si>
  <si>
    <t>VIA PETRONELLI ,22</t>
  </si>
  <si>
    <t>0883/583442</t>
  </si>
  <si>
    <t>0883/583677</t>
  </si>
  <si>
    <t>baee17300c@istruzione.it</t>
  </si>
  <si>
    <t>VIALE GRECIA</t>
  </si>
  <si>
    <t>0883/587185</t>
  </si>
  <si>
    <t>BAEE17800G</t>
  </si>
  <si>
    <t>2° CIRCOLO DIDATTICO ''GIOVANNI XXIII''</t>
  </si>
  <si>
    <t>VIA SAN PIETRO N. 9</t>
  </si>
  <si>
    <t>080/4681452</t>
  </si>
  <si>
    <t>080/4686255</t>
  </si>
  <si>
    <t>baee17800g@istruzione.it</t>
  </si>
  <si>
    <t>VIA SAN PIETRO, 9</t>
  </si>
  <si>
    <t>BAIC81400N</t>
  </si>
  <si>
    <t>ISTITUTO COMPRENSIVO "BALILLA-IMBRIANI"</t>
  </si>
  <si>
    <t>LARGO CARABELLESE 1</t>
  </si>
  <si>
    <t>080/5534737</t>
  </si>
  <si>
    <t>080/5539088</t>
  </si>
  <si>
    <t>baic81400n@istruzione.it</t>
  </si>
  <si>
    <t>VIA POSITANO, 1</t>
  </si>
  <si>
    <t>ISTITUTO COMPRENSIVO "G.FALCONE - GIOVANNI XXIII 2° GRUPPO"</t>
  </si>
  <si>
    <t>ISTITUZIONE STATALE</t>
  </si>
  <si>
    <t>PIAZZA TRIESTE, 14</t>
  </si>
  <si>
    <t>080/4596005</t>
  </si>
  <si>
    <t>baic83500p@istruzione.it</t>
  </si>
  <si>
    <t>VIA CARLO ALBERTO</t>
  </si>
  <si>
    <t>080/4592124</t>
  </si>
  <si>
    <t>BAIC85100L</t>
  </si>
  <si>
    <t>ISTITUTO COMPRENSIVO ''G. BOVIO- MAZZINI</t>
  </si>
  <si>
    <t>ISTITUTO COMPRENSIVO ''G. BOVIO-MAZZINI''</t>
  </si>
  <si>
    <t>VIA G. BOVIO, 52</t>
  </si>
  <si>
    <t>0883/661533</t>
  </si>
  <si>
    <t>0883/660364</t>
  </si>
  <si>
    <t>baic85100l@istruzione.it</t>
  </si>
  <si>
    <t>VIA PIAVE, 87</t>
  </si>
  <si>
    <t>0883/661116</t>
  </si>
  <si>
    <t>0883/661524</t>
  </si>
  <si>
    <t>BAIC85700G</t>
  </si>
  <si>
    <t>Istituto Comprensivo ''R.Scardigno - San D. Savio''</t>
  </si>
  <si>
    <t>Scuola</t>
  </si>
  <si>
    <t>via Maggialetti , s.n.c.</t>
  </si>
  <si>
    <t>SCUOLA DELL'INFANZIA PARITARIA ''S. MARIA DEGLI ANGELI''</t>
  </si>
  <si>
    <t>VIA KENNEDY, 7</t>
  </si>
  <si>
    <t>angeligallipoli@fismlecce.org</t>
  </si>
  <si>
    <t>080/3344579</t>
  </si>
  <si>
    <t>080/3975843</t>
  </si>
  <si>
    <t>baic85700g@istruzione.it</t>
  </si>
  <si>
    <t>via Maggialetti s.n.c.</t>
  </si>
  <si>
    <t>"Nazareth"</t>
  </si>
  <si>
    <t>BAIC86400P</t>
  </si>
  <si>
    <t>ISTITUTO COMPRENSIVO"JANNUZZI-DI DONNA"</t>
  </si>
  <si>
    <t>P.LE MARIANO,N.1</t>
  </si>
  <si>
    <t>0883/246390</t>
  </si>
  <si>
    <t>0883/546686</t>
  </si>
  <si>
    <t>baic86400p@istruzione.it</t>
  </si>
  <si>
    <t>CONTRDA MARTINELLI</t>
  </si>
  <si>
    <t>0883/564936</t>
  </si>
  <si>
    <t>Istituto Comprensivo Statale</t>
  </si>
  <si>
    <t>BAIC882008</t>
  </si>
  <si>
    <t>ISTITUTO COMPRENSIVO ''S GIOVANNI BOSCO''</t>
  </si>
  <si>
    <t>ISTITUTO COMPRENSIVO ''S. GIOVANNI BOSCO''</t>
  </si>
  <si>
    <t>C.SO FORNARI, 168</t>
  </si>
  <si>
    <t>080/3381209</t>
  </si>
  <si>
    <t>080/3380710</t>
  </si>
  <si>
    <t>baic882008@istruzione.it</t>
  </si>
  <si>
    <t>V.LE PAPA GIOVANNI XXIII s.n..</t>
  </si>
  <si>
    <t>I.C NUNZIO INGANNAMORTE</t>
  </si>
  <si>
    <t>VIA FRANCESCO BARACCA, 62</t>
  </si>
  <si>
    <t>080/3264277</t>
  </si>
  <si>
    <t>baic888007@istruzione.it</t>
  </si>
  <si>
    <t>VIA N. ROTA, 2</t>
  </si>
  <si>
    <t>080/3269829</t>
  </si>
  <si>
    <t>BR</t>
  </si>
  <si>
    <t>Cooperativa Santa Maria delle Grazie</t>
  </si>
  <si>
    <t>02026290748/8000 94 70 743</t>
  </si>
  <si>
    <t>San Donaci</t>
  </si>
  <si>
    <t>via San Pancrazio 150</t>
  </si>
  <si>
    <t>0831/634796</t>
  </si>
  <si>
    <t>scuolanazareth@parrocchiasandonaci.it</t>
  </si>
  <si>
    <t>CELLINO SAN MARCO</t>
  </si>
  <si>
    <t>COOPERATIVA SOCIALE LA VITA è BELLA</t>
  </si>
  <si>
    <t>CONTRADA CURTIPETRIZZI</t>
  </si>
  <si>
    <t>0831/617147</t>
  </si>
  <si>
    <t>lavitaebellacellino@fismlecce.org</t>
  </si>
  <si>
    <t>FASANO</t>
  </si>
  <si>
    <r>
      <t xml:space="preserve">SCUOLA DELL'INFANZIA PARITARIA </t>
    </r>
    <r>
      <rPr>
        <b/>
        <sz val="8"/>
        <rFont val="Arial"/>
        <family val="2"/>
      </rPr>
      <t>REGINA ELENA</t>
    </r>
    <r>
      <rPr>
        <sz val="8"/>
        <rFont val="Arial"/>
        <family val="2"/>
      </rPr>
      <t xml:space="preserve"> COOPERATIVA SOCIALE</t>
    </r>
  </si>
  <si>
    <r>
      <t>ASSOCIAZIONE SCUOLA DELL'INFANZIA</t>
    </r>
    <r>
      <rPr>
        <b/>
        <sz val="8"/>
        <rFont val="Arial"/>
        <family val="2"/>
      </rPr>
      <t xml:space="preserve"> ENRICO PESTALOZZI</t>
    </r>
  </si>
  <si>
    <t>SCUOLA DELL' INFANZIA A. PARABITA</t>
  </si>
  <si>
    <t>l'isola che non c'e'</t>
  </si>
  <si>
    <t>Fasano</t>
  </si>
  <si>
    <t>via narciso sn</t>
  </si>
  <si>
    <t>347/9080334</t>
  </si>
  <si>
    <t>080/443432</t>
  </si>
  <si>
    <t>depasqualerosa10@libero.it</t>
  </si>
  <si>
    <t>C/da Fascianello</t>
  </si>
  <si>
    <t>080/4170770</t>
  </si>
  <si>
    <t>FG</t>
  </si>
  <si>
    <t>FOGGIA</t>
  </si>
  <si>
    <t>ASSOCIAZIONE SCUOLA DELL'INFANZIA ENRICO PESTALOZZI</t>
  </si>
  <si>
    <t>TRAV.VIA LUCERA N.7</t>
  </si>
  <si>
    <t>320/0153676</t>
  </si>
  <si>
    <t>scuolapestalozzi@alice.it</t>
  </si>
  <si>
    <t>ORSARA DI PUGLIA</t>
  </si>
  <si>
    <t>SCUOLA INFANZIA "ELENA DI MONTENEGRO"</t>
  </si>
  <si>
    <t>ISTITUTO FIGLIE NOSTRA SIGNORA AL MONTE CALVARIO</t>
  </si>
  <si>
    <t>02507110589/01067031003</t>
  </si>
  <si>
    <t>VIA LARGO SAN DOMENICO N. 1</t>
  </si>
  <si>
    <t>0881/964051</t>
  </si>
  <si>
    <t>segreteriascuolemc@libero.it</t>
  </si>
  <si>
    <t>San Benedetto</t>
  </si>
  <si>
    <t>Diocesi Lucera Troia</t>
  </si>
  <si>
    <t>Lucera</t>
  </si>
  <si>
    <t>Piazza Duomo 13</t>
  </si>
  <si>
    <t>0881/970083</t>
  </si>
  <si>
    <t>0881/970154</t>
  </si>
  <si>
    <t>scuolasanbenedetto11@tiscali.it</t>
  </si>
  <si>
    <t>Troia</t>
  </si>
  <si>
    <t>Piazza Giovanni XXIII, 5</t>
  </si>
  <si>
    <t>SCUOLA COMUNALE DELL'INFANZIA ARPI</t>
  </si>
  <si>
    <t>COMUNE DI FOGGIA</t>
  </si>
  <si>
    <t>CORSO GARIBALDI</t>
  </si>
  <si>
    <t>0881/792782</t>
  </si>
  <si>
    <t>02/30130608</t>
  </si>
  <si>
    <t>scuola.infanzia1@comune.foggia.it</t>
  </si>
  <si>
    <t>VIA GIORGIO ALMIRANTE 1</t>
  </si>
  <si>
    <t>CERIGNOLA</t>
  </si>
  <si>
    <t>SCUOLA DELL'INFANZIA NUOVA ALBA</t>
  </si>
  <si>
    <t>COOPERATIVA SOCIALE NUOVA ALBA-ONLUS</t>
  </si>
  <si>
    <t>VIA PLEBISCITO, 81</t>
  </si>
  <si>
    <t>0885/449095</t>
  </si>
  <si>
    <t>info@cooperativanuovaalba.it</t>
  </si>
  <si>
    <t>VIA PLEBISCITO, 71</t>
  </si>
  <si>
    <t>SAN SEVERO</t>
  </si>
  <si>
    <t>L'ARCOBALENO'S SCHOOL</t>
  </si>
  <si>
    <t>CANNELONGA</t>
  </si>
  <si>
    <t>0882/225314</t>
  </si>
  <si>
    <t>asiloarcobaleno@tiscali.it</t>
  </si>
  <si>
    <t>VIA CANNELONGA</t>
  </si>
  <si>
    <t>Scuola dell'infanzia Pianeta Bimbo</t>
  </si>
  <si>
    <t>Sant'Anna società cooperativa sociale-ONLUS</t>
  </si>
  <si>
    <t>Foggia</t>
  </si>
  <si>
    <t>Via Zuretti n.31</t>
  </si>
  <si>
    <t>0881/311712</t>
  </si>
  <si>
    <t>antonella.monachese@fastwebnet.it</t>
  </si>
  <si>
    <t>Via Zuretti n.27/35</t>
  </si>
  <si>
    <t>ASCOLI SATRIANO</t>
  </si>
  <si>
    <t>COMUNE</t>
  </si>
  <si>
    <t>VIA TORRE ARSA N. 3</t>
  </si>
  <si>
    <t>0885/652815</t>
  </si>
  <si>
    <t>0885/652830</t>
  </si>
  <si>
    <t>m.scialoia@comune.ascolisatriano.fg.it</t>
  </si>
  <si>
    <t>IL GIARDINO DI KAROL E PIO</t>
  </si>
  <si>
    <t>FG1A18200X</t>
  </si>
  <si>
    <t>AFIP</t>
  </si>
  <si>
    <t>CORSO DEL MEZZOGIORNO</t>
  </si>
  <si>
    <t>0881/201673</t>
  </si>
  <si>
    <t>cincipam@yahoo.it</t>
  </si>
  <si>
    <t>VIALE OFANTO CORSO DEL MEZZOGIRONO</t>
  </si>
  <si>
    <t>Centro Sociale Evangelico - Asilo Evangelico Valdese</t>
  </si>
  <si>
    <t>Centro Sociale Evangelico</t>
  </si>
  <si>
    <t>Cerignola</t>
  </si>
  <si>
    <t>Largo Mulini D'Amati sn</t>
  </si>
  <si>
    <t>0885/423137</t>
  </si>
  <si>
    <t>0885/417476</t>
  </si>
  <si>
    <t>adeangelis@chiesavaldese.org</t>
  </si>
  <si>
    <t>La corte dei birichini</t>
  </si>
  <si>
    <t>Associazione La corte dei biricchini</t>
  </si>
  <si>
    <t>Orta Nova</t>
  </si>
  <si>
    <t>Via Trento, 44</t>
  </si>
  <si>
    <t>0885/841468</t>
  </si>
  <si>
    <t>0000/000000</t>
  </si>
  <si>
    <t>lacortedeibirichini@gmail.com</t>
  </si>
  <si>
    <t>SCUOLA PICCOLE CANAGLIE SOC. COOP. SOC.</t>
  </si>
  <si>
    <t>VIA GIOVANNI FALCONE N°42</t>
  </si>
  <si>
    <t>3400/9534487</t>
  </si>
  <si>
    <t>0885/421386</t>
  </si>
  <si>
    <t>piccolecanaglie@email.it</t>
  </si>
  <si>
    <t>ASILO NIDO "SCOLETTA GAIA"</t>
  </si>
  <si>
    <t>CAP - FAMILY SERVICE SRL</t>
  </si>
  <si>
    <t>VIA M. MARCHIANO' 47</t>
  </si>
  <si>
    <t>346/1787046</t>
  </si>
  <si>
    <t>0881/634116</t>
  </si>
  <si>
    <t>cap_asilinido@libero.it</t>
  </si>
  <si>
    <t>VIA PADRE A. DA SARNO, 14</t>
  </si>
  <si>
    <t>346/1787047</t>
  </si>
  <si>
    <t>sede Servizio</t>
  </si>
  <si>
    <t>DIREZIONE DIDATTICA 1° CIRCOLO ''CARDUCCI''</t>
  </si>
  <si>
    <t>VIA EGMONT, 1</t>
  </si>
  <si>
    <t>0885/421513</t>
  </si>
  <si>
    <t>fgee028002@istruzione.it</t>
  </si>
  <si>
    <t>LUCERA</t>
  </si>
  <si>
    <t>ISTITUTO COMPRENSIVO MANZONI</t>
  </si>
  <si>
    <t>VIA PODGORA, 36</t>
  </si>
  <si>
    <t>0881/528892</t>
  </si>
  <si>
    <t>0881/528900</t>
  </si>
  <si>
    <t>fgic827004@istruzione.it</t>
  </si>
  <si>
    <t>VIA PODGORA, 2</t>
  </si>
  <si>
    <t>FGIC842006</t>
  </si>
  <si>
    <t>I.C. "Bozzini-Fasani"</t>
  </si>
  <si>
    <t>via Raffaello</t>
  </si>
  <si>
    <t>0881/540389</t>
  </si>
  <si>
    <t>0881/547202</t>
  </si>
  <si>
    <t>fgic842006@istruzione.it</t>
  </si>
  <si>
    <t>FGIC84600D</t>
  </si>
  <si>
    <t>ISTITUTO COMPRENSIVO ''DON BOSCO + BATTISTI''</t>
  </si>
  <si>
    <t>PIAZZA VENTIMIGLIA N. 6</t>
  </si>
  <si>
    <t>0885/422972</t>
  </si>
  <si>
    <t>0885/422009</t>
  </si>
  <si>
    <t>fgic84600d@istruzione.it</t>
  </si>
  <si>
    <t>MARGHERITA DI SAVOIA</t>
  </si>
  <si>
    <t>FGIC85400C</t>
  </si>
  <si>
    <t>VIA AFRICA ORIENTALE, 32</t>
  </si>
  <si>
    <t>0883/654396</t>
  </si>
  <si>
    <t>0883/650294</t>
  </si>
  <si>
    <t>fgic85400c@istruzione.it</t>
  </si>
  <si>
    <t>VIA MANFREDONIA</t>
  </si>
  <si>
    <t>0883/657085</t>
  </si>
  <si>
    <t>LE</t>
  </si>
  <si>
    <t>LECCE</t>
  </si>
  <si>
    <t>''Cuore Immacolato di Maria''</t>
  </si>
  <si>
    <t>Congregazione Suore di Carità dell'Immacolata Concezione di Ivrea</t>
  </si>
  <si>
    <t>02640910580 / 01093191003</t>
  </si>
  <si>
    <t>Roma</t>
  </si>
  <si>
    <t>Via della Renella, 85 - Roma</t>
  </si>
  <si>
    <t>0832/301121</t>
  </si>
  <si>
    <t>0832/307500</t>
  </si>
  <si>
    <t>scicammlecce@libero.it</t>
  </si>
  <si>
    <t>Lecce</t>
  </si>
  <si>
    <t>Via Martiri D'Otranto 27/A</t>
  </si>
  <si>
    <t>cuoreimmacolatolecce@fismlecce.org</t>
  </si>
  <si>
    <t>SCUOLA DELL'INFANZIA PARITARIA FILIPPO SMALDONE</t>
  </si>
  <si>
    <t>CONGREGAZIONE SUORE SALESIANE SACRI CUORI</t>
  </si>
  <si>
    <t>VIA TOR DE SCHIAVI 404</t>
  </si>
  <si>
    <t>0832/399124</t>
  </si>
  <si>
    <t>fcm.smaldo@libero.it</t>
  </si>
  <si>
    <t>GIAMMATTEO 26</t>
  </si>
  <si>
    <t>0832/390438</t>
  </si>
  <si>
    <t>ARADEO</t>
  </si>
  <si>
    <t>SCUOLA DELL'INFANZIA PARITARIA COMUNALE "L.GRASSI"</t>
  </si>
  <si>
    <t>COMUNE ARADEO</t>
  </si>
  <si>
    <t>8008030753-P.IVA 01174870756</t>
  </si>
  <si>
    <t>P.ZZA MUNICIPIO</t>
  </si>
  <si>
    <t>0836/552583</t>
  </si>
  <si>
    <t>0836/554008</t>
  </si>
  <si>
    <t>servizisociali@comune.aradeo.le.it</t>
  </si>
  <si>
    <t>VIA S.PERTINI</t>
  </si>
  <si>
    <t>Mamma Bella</t>
  </si>
  <si>
    <t>Figlie Povere San Giuseppe Calasanzio</t>
  </si>
  <si>
    <t>Largo Alicorni</t>
  </si>
  <si>
    <t>06/6147517</t>
  </si>
  <si>
    <t>06/61291868</t>
  </si>
  <si>
    <t>celestinadonati@libero.it</t>
  </si>
  <si>
    <t>Campi Salentina</t>
  </si>
  <si>
    <t>Via Mamma Bella,50</t>
  </si>
  <si>
    <t>0832/791012</t>
  </si>
  <si>
    <t>calasanzianecam1950@libero.it</t>
  </si>
  <si>
    <t>CUTROFIANO</t>
  </si>
  <si>
    <t>SCUOLA MATERNA PARITARIA ''OPERE ANTONIANE''</t>
  </si>
  <si>
    <t>PARROCCHIA MARIA SS.MA DELLA NEVE</t>
  </si>
  <si>
    <t>VIA XXV APRILE 2</t>
  </si>
  <si>
    <t>0836/515033</t>
  </si>
  <si>
    <t>opereantonianecutrofiano@fismlecce.org</t>
  </si>
  <si>
    <t>GALATINA</t>
  </si>
  <si>
    <t>SCUOLA D'INFANZIA PARITARIA "M.GLORIA VALLONE"</t>
  </si>
  <si>
    <t>PARROCCHIA "CUORE IMMACOLATO DI MARIA"</t>
  </si>
  <si>
    <t>VIA BRINDISI, 6</t>
  </si>
  <si>
    <t>0836/569197</t>
  </si>
  <si>
    <t>vallonegalatina@fismlecce.org</t>
  </si>
  <si>
    <t>VIA BRESCIA, 1</t>
  </si>
  <si>
    <t>0836/569713</t>
  </si>
  <si>
    <t>LEVERANO</t>
  </si>
  <si>
    <t>S. ANTONIO DI PADOVA</t>
  </si>
  <si>
    <t>CONGREGAZIONE SUORE OBLATE DI S. ANTONIO DI PADOVA</t>
  </si>
  <si>
    <t>80000150740 / 01482040746</t>
  </si>
  <si>
    <t>VIA DELLA LIBERTA' ,16</t>
  </si>
  <si>
    <t>0832/925058</t>
  </si>
  <si>
    <t>santantonioleverano@fismlecce.org</t>
  </si>
  <si>
    <t>MURO LECCESE</t>
  </si>
  <si>
    <t>SCUOLA DELL'INFANZIA PARITARIA METTO NEGRO</t>
  </si>
  <si>
    <t>HORIZON SOCIETA' COOPERATIVA SOCIALE ARL</t>
  </si>
  <si>
    <t>TAURISANO</t>
  </si>
  <si>
    <t>VIA EROI D'ITALIA N. 146</t>
  </si>
  <si>
    <t>333/6435742</t>
  </si>
  <si>
    <t>0833/622147</t>
  </si>
  <si>
    <t>saverio@costedelsud.it</t>
  </si>
  <si>
    <t>VIA DANTE ALIGHIERI N. 27</t>
  </si>
  <si>
    <t>0833/343354</t>
  </si>
  <si>
    <t>Istituto Maestre Pie Filippini Otranto</t>
  </si>
  <si>
    <t>Pontificio Istituto Maestre Pie Filippini</t>
  </si>
  <si>
    <t>Piazza Castello, 3</t>
  </si>
  <si>
    <t>0836/801422</t>
  </si>
  <si>
    <t>pontific9@istitutomaestrepie.191.it</t>
  </si>
  <si>
    <t>Otranto</t>
  </si>
  <si>
    <t>Via cenobio Basiliano, 16</t>
  </si>
  <si>
    <t>RUFFANO</t>
  </si>
  <si>
    <t>SCUOLA DELL'INFANZIA PARITARIA ''ARCOBALENO''</t>
  </si>
  <si>
    <t>ARCOBALENO ONLUS SOCIETA' COOPERATIVA SOCIALE</t>
  </si>
  <si>
    <t>SUPERSANO</t>
  </si>
  <si>
    <t>VIA A. FRASCARO N. 12</t>
  </si>
  <si>
    <t>0833/693547</t>
  </si>
  <si>
    <t>smparcobaleno@libero.it</t>
  </si>
  <si>
    <t>VIA MARCONI N. 33</t>
  </si>
  <si>
    <t>TIGGIANO</t>
  </si>
  <si>
    <t>SCUOLA DELL'INFANZIA PARITARIA ''DON A. PRESICCE''</t>
  </si>
  <si>
    <t>CONGREGAZIONE SUORE VOCAZIONISTE</t>
  </si>
  <si>
    <t>VIA VITTORIO VENETO, 54</t>
  </si>
  <si>
    <t>0833/531088</t>
  </si>
  <si>
    <t>presiccetiggiano@fismlecce.org</t>
  </si>
  <si>
    <t>SACRA FAMIGLIA</t>
  </si>
  <si>
    <t>TREPUZZI</t>
  </si>
  <si>
    <t>LE1A055005</t>
  </si>
  <si>
    <t>LONGO MARIA ASSUNTA</t>
  </si>
  <si>
    <t>VIA G. BRUNETTI 14</t>
  </si>
  <si>
    <t>0832/757113</t>
  </si>
  <si>
    <t>sacrafamigliatrepuzzi@fismlecce.org</t>
  </si>
  <si>
    <t>TRICASE</t>
  </si>
  <si>
    <t>SCUOLA DELL'INFANZIA "REGINA PACIS"</t>
  </si>
  <si>
    <t>CONGREGAZIONE SUORE DOMENICANE DEL S.S. SACRAMENTO</t>
  </si>
  <si>
    <t>C.F.81030850754</t>
  </si>
  <si>
    <t>allegato</t>
  </si>
  <si>
    <t>bambini con H</t>
  </si>
  <si>
    <t>orario giornaliero</t>
  </si>
  <si>
    <t>VIA TOMMASEO,8</t>
  </si>
  <si>
    <t>0833/544023</t>
  </si>
  <si>
    <t>reginapacistricase@fismlecce.org</t>
  </si>
  <si>
    <t>FONDAZIONE DI PARTECIPAZIONE "T. CAPUTO"</t>
  </si>
  <si>
    <t>VIA A. DIAZ, 1</t>
  </si>
  <si>
    <t>0833/544024</t>
  </si>
  <si>
    <t>fondazionecaputo@libero.it</t>
  </si>
  <si>
    <t>UGENTO</t>
  </si>
  <si>
    <t>SCUOLA DELL'INFANZIA PARITARIA "ASSOCIAZIONE SANTA RITA"</t>
  </si>
  <si>
    <t>ASSOCIAZIONE SANTA RITA</t>
  </si>
  <si>
    <t>90012020757 03576020758</t>
  </si>
  <si>
    <t>VIA SAN VINCENZO 54</t>
  </si>
  <si>
    <t>0833/554372</t>
  </si>
  <si>
    <t>gianna.cazzato@libero.it</t>
  </si>
  <si>
    <t>FONDAZIONE SAN VINCENZO</t>
  </si>
  <si>
    <t>VIA MESSAPICA 29</t>
  </si>
  <si>
    <t>334/1463357</t>
  </si>
  <si>
    <t>0833/555730</t>
  </si>
  <si>
    <t>sanvincenzougento@fismlecce.org</t>
  </si>
  <si>
    <t>ugento</t>
  </si>
  <si>
    <t>via messapica 29</t>
  </si>
  <si>
    <t>scuolamat.svincenzo@libero.it</t>
  </si>
  <si>
    <t>MARTANO</t>
  </si>
  <si>
    <t>SCUOLA MATERNA PARITARIA MARIA IMMACOLATA</t>
  </si>
  <si>
    <t>ISTITUTO IMMACOLATA CONCEZIONE DELLE FIGLIE DELLA CARITA'</t>
  </si>
  <si>
    <t>VIA CATUMEREA N. 97</t>
  </si>
  <si>
    <t>0836/575340</t>
  </si>
  <si>
    <t>immacolatamartano@fismlecce.org</t>
  </si>
  <si>
    <t>SPONGANO</t>
  </si>
  <si>
    <t>SCUOLA DELL'INFANZIA PARITARIA "ASILO F. BACILE"</t>
  </si>
  <si>
    <t>VIA F. BACILE , 12</t>
  </si>
  <si>
    <t>0836/945155</t>
  </si>
  <si>
    <t>bacile@scuoledinfanzia.it</t>
  </si>
  <si>
    <t>VIA F. BACILE ,12</t>
  </si>
  <si>
    <t>Scuola dell'infanzia Paritaria'' V.N. De Carlo''</t>
  </si>
  <si>
    <t>Coop,Sociale ''Don Sandro Dell'Era''onlus</t>
  </si>
  <si>
    <t>Venole</t>
  </si>
  <si>
    <t>v.C.Ramirez 48</t>
  </si>
  <si>
    <t>340/1362319</t>
  </si>
  <si>
    <t>0823/874605</t>
  </si>
  <si>
    <t>decarlovernole@fismlecce.org</t>
  </si>
  <si>
    <t>Vernole</t>
  </si>
  <si>
    <t>v. Cimmarrusti,s.n.c.</t>
  </si>
  <si>
    <t>0832/874605</t>
  </si>
  <si>
    <t>CAVALLINO</t>
  </si>
  <si>
    <t>''VILLA MAGIA'' ASS. CULTURALE PER L'INFANZIA</t>
  </si>
  <si>
    <t>VILLA MAGIA ASSOCIAZIONE CULTURALE PER L'INFANZIA</t>
  </si>
  <si>
    <t>93069180755/03719650750</t>
  </si>
  <si>
    <t>VIA LEUCA 14</t>
  </si>
  <si>
    <t>0832/612612</t>
  </si>
  <si>
    <t>villamagia@virgilio.it</t>
  </si>
  <si>
    <t>LE1A08800C</t>
  </si>
  <si>
    <t>T.S.T.Società Cooperativa Sociale ONLUS Scuola dell'Infanzia Paritaria "Bimbo Felice"</t>
  </si>
  <si>
    <t>T.S.T. Società Cooperativa Sociale ONLUS Scuola dell'Infanzia Paritaria "Bimbo Felice"</t>
  </si>
  <si>
    <t>Lequile</t>
  </si>
  <si>
    <t>via Dante Alighieri n. 68</t>
  </si>
  <si>
    <t>0832/639318</t>
  </si>
  <si>
    <t>bimbofelicelequile@fismlecce.org</t>
  </si>
  <si>
    <t>via XXIV Maggio n.66</t>
  </si>
  <si>
    <t>danubio2009@live.it</t>
  </si>
  <si>
    <t>CARMIANO</t>
  </si>
  <si>
    <t>LA COCCINELLA</t>
  </si>
  <si>
    <t>LA COCCINELLA ONLUS</t>
  </si>
  <si>
    <t>VIA FIRENZE V TRAV. DX N.8</t>
  </si>
  <si>
    <t>0832/602728</t>
  </si>
  <si>
    <t>coccinellacarmiano@fismlecce.org</t>
  </si>
  <si>
    <t>coccinellacarmaino@fismlecce.org</t>
  </si>
  <si>
    <t>GALLIPOLI</t>
  </si>
  <si>
    <t>ASILO NIDO ''SAN DOMENICO SAVIO''</t>
  </si>
  <si>
    <t>COMUNE DI CORIGLIANO D'OTRANTO</t>
  </si>
  <si>
    <t>CORIGLIANO D'OTRANTO</t>
  </si>
  <si>
    <t>VIA FERROVIA, 10</t>
  </si>
  <si>
    <t>0836/320716</t>
  </si>
  <si>
    <t>0836/320710</t>
  </si>
  <si>
    <t>welfarestate.cultura@comune.corigliano.le.it</t>
  </si>
  <si>
    <t>VIA PESCHIULLI,40</t>
  </si>
  <si>
    <t>0836/329304</t>
  </si>
  <si>
    <r>
      <t>ISTITUTO FIGLIE DEL DIVINO ZELO SCUOLA MATERNA PARITARIA</t>
    </r>
    <r>
      <rPr>
        <b/>
        <sz val="8"/>
        <rFont val="Arial"/>
        <family val="2"/>
      </rPr>
      <t xml:space="preserve"> PADRE ANNIBALE MARIA DI</t>
    </r>
  </si>
  <si>
    <t xml:space="preserve">IN DATA 24/03/2014, COMUNICATA RINUNCIA PARTECIPAZIONE AL PROGETTO.    </t>
  </si>
  <si>
    <t>Via Villari, 15</t>
  </si>
  <si>
    <t>per Il  DIRETTORE REGIONALE</t>
  </si>
  <si>
    <t>IL DIRIGENTE</t>
  </si>
  <si>
    <t xml:space="preserve">        Donato Marzano</t>
  </si>
  <si>
    <t>classe ore</t>
  </si>
  <si>
    <t>classe bimbi</t>
  </si>
  <si>
    <t>1-1</t>
  </si>
  <si>
    <t>1-2</t>
  </si>
  <si>
    <t>1-3</t>
  </si>
  <si>
    <t>1-4</t>
  </si>
  <si>
    <t>2-1</t>
  </si>
  <si>
    <t>2-2</t>
  </si>
  <si>
    <t>2-3</t>
  </si>
  <si>
    <t>2-4</t>
  </si>
  <si>
    <t>contributo 11/12</t>
  </si>
  <si>
    <t>TAIC80300X@istruzione.it</t>
  </si>
  <si>
    <t>baic88100c@istruzione.it</t>
  </si>
  <si>
    <t xml:space="preserve">nido privato </t>
  </si>
  <si>
    <t>acconto già erogato (DDG 7346/2014)</t>
  </si>
  <si>
    <t>IMPORTI DA EROGARE</t>
  </si>
  <si>
    <t>TOTALE  PROVINCIA</t>
  </si>
  <si>
    <t xml:space="preserve">     Donato Marzano</t>
  </si>
  <si>
    <t>CONTRIBUTO 2013/14</t>
  </si>
  <si>
    <t>ultriore contributo -DA EROGARE- per sezione che accolga bambini in situazione di handicap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</si>
</sst>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  <numFmt numFmtId="169" formatCode="&quot;€&quot;\ #,##0.00"/>
    <numFmt numFmtId="170" formatCode="#,##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6"/>
      <color indexed="48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4"/>
      <color indexed="48"/>
      <name val="Arial"/>
      <family val="2"/>
    </font>
    <font>
      <sz val="10"/>
      <name val="MS Sans Serif"/>
      <family val="2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5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30"/>
      <name val="Arial"/>
      <family val="2"/>
    </font>
    <font>
      <b/>
      <sz val="7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70C0"/>
      <name val="Arial"/>
      <family val="2"/>
    </font>
    <font>
      <b/>
      <sz val="7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36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justify" vertical="center" wrapText="1"/>
    </xf>
    <xf numFmtId="49" fontId="0" fillId="0" borderId="10" xfId="0" applyNumberFormat="1" applyBorder="1" applyAlignment="1">
      <alignment horizontal="justify" vertical="center" wrapText="1"/>
    </xf>
    <xf numFmtId="0" fontId="0" fillId="0" borderId="10" xfId="0" applyNumberForma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4" fontId="0" fillId="0" borderId="12" xfId="0" applyNumberFormat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63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9" fontId="8" fillId="34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9" fontId="3" fillId="34" borderId="10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9" fontId="23" fillId="34" borderId="10" xfId="0" applyNumberFormat="1" applyFont="1" applyFill="1" applyBorder="1" applyAlignment="1">
      <alignment horizontal="center" vertical="center" wrapText="1"/>
    </xf>
    <xf numFmtId="4" fontId="64" fillId="0" borderId="13" xfId="0" applyNumberFormat="1" applyFont="1" applyBorder="1" applyAlignment="1">
      <alignment vertical="center"/>
    </xf>
    <xf numFmtId="4" fontId="6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63" fillId="0" borderId="13" xfId="0" applyNumberFormat="1" applyFont="1" applyBorder="1" applyAlignment="1">
      <alignment horizontal="center" vertical="center"/>
    </xf>
    <xf numFmtId="4" fontId="63" fillId="0" borderId="14" xfId="0" applyNumberFormat="1" applyFont="1" applyBorder="1" applyAlignment="1">
      <alignment horizontal="center" vertical="center"/>
    </xf>
    <xf numFmtId="4" fontId="63" fillId="0" borderId="15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64" fillId="0" borderId="14" xfId="0" applyNumberFormat="1" applyFont="1" applyBorder="1" applyAlignment="1">
      <alignment horizontal="center" vertical="center"/>
    </xf>
    <xf numFmtId="4" fontId="64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15</xdr:row>
      <xdr:rowOff>28575</xdr:rowOff>
    </xdr:from>
    <xdr:to>
      <xdr:col>16</xdr:col>
      <xdr:colOff>809625</xdr:colOff>
      <xdr:row>18</xdr:row>
      <xdr:rowOff>95250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6343650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14</xdr:row>
      <xdr:rowOff>0</xdr:rowOff>
    </xdr:from>
    <xdr:to>
      <xdr:col>16</xdr:col>
      <xdr:colOff>657225</xdr:colOff>
      <xdr:row>17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53402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16</xdr:row>
      <xdr:rowOff>0</xdr:rowOff>
    </xdr:from>
    <xdr:to>
      <xdr:col>16</xdr:col>
      <xdr:colOff>962025</xdr:colOff>
      <xdr:row>16</xdr:row>
      <xdr:rowOff>552450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627697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14</xdr:row>
      <xdr:rowOff>0</xdr:rowOff>
    </xdr:from>
    <xdr:to>
      <xdr:col>16</xdr:col>
      <xdr:colOff>1009650</xdr:colOff>
      <xdr:row>17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5962650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27</xdr:row>
      <xdr:rowOff>19050</xdr:rowOff>
    </xdr:from>
    <xdr:to>
      <xdr:col>16</xdr:col>
      <xdr:colOff>962025</xdr:colOff>
      <xdr:row>30</xdr:row>
      <xdr:rowOff>85725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231582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104</xdr:row>
      <xdr:rowOff>190500</xdr:rowOff>
    </xdr:from>
    <xdr:to>
      <xdr:col>19</xdr:col>
      <xdr:colOff>114300</xdr:colOff>
      <xdr:row>108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52863750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ST.BRIGIDAPOSTORINO@HOTMAIL.IT" TargetMode="External" /><Relationship Id="rId2" Type="http://schemas.openxmlformats.org/officeDocument/2006/relationships/hyperlink" Target="mailto:brigidapostorino@virgilio.it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antantonioleverano@fismlecce.org" TargetMode="External" /><Relationship Id="rId2" Type="http://schemas.openxmlformats.org/officeDocument/2006/relationships/hyperlink" Target="mailto:depasqualerosa10@libero.it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aic88100c@istruzione.it" TargetMode="External" /><Relationship Id="rId2" Type="http://schemas.openxmlformats.org/officeDocument/2006/relationships/hyperlink" Target="mailto:baee125003@istruzione.it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zoomScalePageLayoutView="0" workbookViewId="0" topLeftCell="A1">
      <pane xSplit="1" ySplit="1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17" sqref="T17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7.8515625" style="0" customWidth="1"/>
    <col min="4" max="4" width="29.57421875" style="0" hidden="1" customWidth="1"/>
    <col min="5" max="5" width="38.8515625" style="0" hidden="1" customWidth="1"/>
    <col min="6" max="6" width="12.421875" style="0" hidden="1" customWidth="1"/>
    <col min="7" max="7" width="4.57421875" style="0" hidden="1" customWidth="1"/>
    <col min="8" max="8" width="9.00390625" style="0" hidden="1" customWidth="1"/>
    <col min="9" max="9" width="6.57421875" style="0" hidden="1" customWidth="1"/>
    <col min="10" max="10" width="7.00390625" style="0" hidden="1" customWidth="1"/>
    <col min="11" max="11" width="13.28125" style="0" hidden="1" customWidth="1"/>
    <col min="12" max="12" width="9.00390625" style="0" customWidth="1"/>
    <col min="13" max="13" width="5.28125" style="0" customWidth="1"/>
    <col min="14" max="14" width="10.7109375" style="14" customWidth="1"/>
    <col min="15" max="15" width="12.00390625" style="0" customWidth="1"/>
    <col min="16" max="16" width="11.57421875" style="0" customWidth="1"/>
    <col min="17" max="17" width="14.7109375" style="14" customWidth="1"/>
    <col min="18" max="18" width="11.7109375" style="14" hidden="1" customWidth="1"/>
    <col min="19" max="19" width="7.421875" style="0" customWidth="1"/>
    <col min="21" max="21" width="7.28125" style="0" bestFit="1" customWidth="1"/>
    <col min="22" max="22" width="7.7109375" style="0" customWidth="1"/>
    <col min="23" max="23" width="18.421875" style="0" customWidth="1"/>
    <col min="24" max="37" width="4.00390625" style="0" hidden="1" customWidth="1"/>
    <col min="38" max="38" width="9.140625" style="0" hidden="1" customWidth="1"/>
  </cols>
  <sheetData>
    <row r="1" spans="1:40" ht="33.75">
      <c r="A1" s="1"/>
      <c r="B1" s="5" t="s">
        <v>244</v>
      </c>
      <c r="C1" s="5" t="s">
        <v>245</v>
      </c>
      <c r="D1" s="5" t="s">
        <v>246</v>
      </c>
      <c r="E1" s="5" t="s">
        <v>247</v>
      </c>
      <c r="F1" s="5" t="s">
        <v>248</v>
      </c>
      <c r="G1" s="5" t="s">
        <v>249</v>
      </c>
      <c r="H1" s="5" t="s">
        <v>250</v>
      </c>
      <c r="I1" s="5" t="s">
        <v>251</v>
      </c>
      <c r="J1" s="5" t="s">
        <v>252</v>
      </c>
      <c r="K1" s="5" t="s">
        <v>253</v>
      </c>
      <c r="L1" s="5" t="s">
        <v>771</v>
      </c>
      <c r="M1" s="5" t="s">
        <v>249</v>
      </c>
      <c r="N1" s="5" t="s">
        <v>250</v>
      </c>
      <c r="O1" s="5" t="s">
        <v>251</v>
      </c>
      <c r="P1" s="5" t="s">
        <v>251</v>
      </c>
      <c r="Q1" s="5" t="s">
        <v>253</v>
      </c>
      <c r="R1" s="5"/>
      <c r="S1" s="15" t="s">
        <v>272</v>
      </c>
      <c r="T1" s="5" t="s">
        <v>452</v>
      </c>
      <c r="U1" s="5" t="s">
        <v>906</v>
      </c>
      <c r="V1" s="8" t="s">
        <v>907</v>
      </c>
      <c r="W1" s="8" t="s">
        <v>344</v>
      </c>
      <c r="X1" s="35" t="s">
        <v>991</v>
      </c>
      <c r="Y1" s="34" t="s">
        <v>991</v>
      </c>
      <c r="Z1" s="35" t="s">
        <v>992</v>
      </c>
      <c r="AA1" s="35" t="s">
        <v>992</v>
      </c>
      <c r="AB1" s="35" t="s">
        <v>992</v>
      </c>
      <c r="AC1" s="34" t="s">
        <v>992</v>
      </c>
      <c r="AD1" s="34" t="s">
        <v>993</v>
      </c>
      <c r="AE1" s="34" t="s">
        <v>994</v>
      </c>
      <c r="AF1" s="34" t="s">
        <v>995</v>
      </c>
      <c r="AG1" s="34" t="s">
        <v>996</v>
      </c>
      <c r="AH1" s="34" t="s">
        <v>997</v>
      </c>
      <c r="AI1" s="34" t="s">
        <v>998</v>
      </c>
      <c r="AJ1" s="34" t="s">
        <v>999</v>
      </c>
      <c r="AK1" s="34" t="s">
        <v>1000</v>
      </c>
      <c r="AL1" s="36"/>
      <c r="AM1" s="60" t="s">
        <v>1006</v>
      </c>
      <c r="AN1" s="34" t="s">
        <v>1007</v>
      </c>
    </row>
    <row r="2" spans="1:40" ht="45">
      <c r="A2" s="11">
        <v>1</v>
      </c>
      <c r="B2" s="4" t="s">
        <v>283</v>
      </c>
      <c r="C2" s="3" t="s">
        <v>257</v>
      </c>
      <c r="D2" s="3" t="s">
        <v>284</v>
      </c>
      <c r="E2" s="3">
        <v>6777290724</v>
      </c>
      <c r="F2" s="3" t="s">
        <v>285</v>
      </c>
      <c r="G2" s="3" t="s">
        <v>254</v>
      </c>
      <c r="H2" s="3" t="s">
        <v>286</v>
      </c>
      <c r="I2" s="3" t="s">
        <v>287</v>
      </c>
      <c r="J2" s="3" t="s">
        <v>287</v>
      </c>
      <c r="K2" s="3" t="s">
        <v>288</v>
      </c>
      <c r="L2" s="3" t="s">
        <v>285</v>
      </c>
      <c r="M2" s="3" t="s">
        <v>254</v>
      </c>
      <c r="N2" s="19" t="s">
        <v>289</v>
      </c>
      <c r="O2" s="3" t="s">
        <v>287</v>
      </c>
      <c r="P2" s="3" t="s">
        <v>287</v>
      </c>
      <c r="Q2" s="19" t="s">
        <v>288</v>
      </c>
      <c r="R2" s="19"/>
      <c r="S2" s="7"/>
      <c r="T2" s="7">
        <v>12</v>
      </c>
      <c r="U2" s="7">
        <v>0</v>
      </c>
      <c r="V2" s="9">
        <v>9</v>
      </c>
      <c r="W2" s="77" t="s">
        <v>986</v>
      </c>
      <c r="X2" s="38">
        <f>IF(AND(V2&lt;7,V2&gt;4),1,2)</f>
        <v>2</v>
      </c>
      <c r="Y2" s="37">
        <f>IF(V2&gt;4,X2," ")</f>
        <v>2</v>
      </c>
      <c r="Z2" s="38">
        <f>IF(AND(T2&gt;9,T2&lt;14),1," ")</f>
        <v>1</v>
      </c>
      <c r="AA2" s="38" t="str">
        <f>IF(AND(T2&gt;13,T2&lt;18),2," ")</f>
        <v> </v>
      </c>
      <c r="AB2" s="39" t="str">
        <f>IF(AND(T2&gt;17,T2&lt;21),3," ")</f>
        <v> </v>
      </c>
      <c r="AC2" s="37">
        <f>SUM(Z2:AB2)</f>
        <v>1</v>
      </c>
      <c r="AD2" s="40" t="str">
        <f aca="true" t="shared" si="0" ref="AD2:AD11">IF(AND($Y2=1,$AC2=1),6792.5," ")</f>
        <v> </v>
      </c>
      <c r="AE2" s="40" t="str">
        <f aca="true" t="shared" si="1" ref="AE2:AE11">IF(AND($Y2=1,$AC2=2),8830.25," ")</f>
        <v> </v>
      </c>
      <c r="AF2" s="40" t="str">
        <f aca="true" t="shared" si="2" ref="AF2:AF11">IF(AND($Y2=1,$AC2=3),12226.5," ")</f>
        <v> </v>
      </c>
      <c r="AG2" s="40" t="str">
        <f aca="true" t="shared" si="3" ref="AG2:AG11">IF(AND($Y2=1,$AC2=4),16981.25," ")</f>
        <v> </v>
      </c>
      <c r="AH2" s="40">
        <f aca="true" t="shared" si="4" ref="AH2:AH11">IF(AND($Y2=2,$AC2=1),8830.25," ")</f>
        <v>8830.25</v>
      </c>
      <c r="AI2" s="40" t="str">
        <f aca="true" t="shared" si="5" ref="AI2:AI11">IF(AND($Y2=2,$AC2=2),12226.5," ")</f>
        <v> </v>
      </c>
      <c r="AJ2" s="40" t="str">
        <f aca="true" t="shared" si="6" ref="AJ2:AJ11">IF(AND($Y2=2,$AC2=3),15622.75," ")</f>
        <v> </v>
      </c>
      <c r="AK2" s="40" t="str">
        <f aca="true" t="shared" si="7" ref="AK2:AK11">IF(AND($Y2=2,$AC2=4),20377.5," ")</f>
        <v> </v>
      </c>
      <c r="AL2" s="41">
        <f>SUM(AD2:AK2)</f>
        <v>8830.25</v>
      </c>
      <c r="AM2" s="65">
        <f>AL2/100*50/2</f>
        <v>2207.56</v>
      </c>
      <c r="AN2" s="93"/>
    </row>
    <row r="3" spans="1:40" ht="51">
      <c r="A3" s="11">
        <v>2</v>
      </c>
      <c r="B3" s="4" t="s">
        <v>262</v>
      </c>
      <c r="C3" s="3" t="s">
        <v>257</v>
      </c>
      <c r="D3" s="3" t="s">
        <v>263</v>
      </c>
      <c r="E3" s="3">
        <v>2641740580</v>
      </c>
      <c r="F3" s="3" t="s">
        <v>256</v>
      </c>
      <c r="G3" s="3" t="s">
        <v>254</v>
      </c>
      <c r="H3" s="3" t="s">
        <v>264</v>
      </c>
      <c r="I3" s="3" t="s">
        <v>265</v>
      </c>
      <c r="J3" s="3" t="s">
        <v>265</v>
      </c>
      <c r="K3" s="3" t="s">
        <v>266</v>
      </c>
      <c r="L3" s="3" t="s">
        <v>256</v>
      </c>
      <c r="M3" s="3" t="s">
        <v>254</v>
      </c>
      <c r="N3" s="19" t="s">
        <v>264</v>
      </c>
      <c r="O3" s="3" t="s">
        <v>265</v>
      </c>
      <c r="P3" s="3" t="s">
        <v>265</v>
      </c>
      <c r="Q3" s="19" t="s">
        <v>267</v>
      </c>
      <c r="R3" s="19"/>
      <c r="S3" s="7"/>
      <c r="T3" s="7">
        <v>14</v>
      </c>
      <c r="U3" s="7">
        <v>0</v>
      </c>
      <c r="V3" s="9">
        <v>7</v>
      </c>
      <c r="W3" s="11"/>
      <c r="X3" s="38">
        <f aca="true" t="shared" si="8" ref="X3:X11">IF(AND(V3&lt;7,V3&gt;4),1,2)</f>
        <v>2</v>
      </c>
      <c r="Y3" s="37">
        <f aca="true" t="shared" si="9" ref="Y3:Y11">IF(V3&gt;4,X3," ")</f>
        <v>2</v>
      </c>
      <c r="Z3" s="38" t="str">
        <f aca="true" t="shared" si="10" ref="Z3:Z11">IF(AND(T3&gt;9,T3&lt;14),1," ")</f>
        <v> </v>
      </c>
      <c r="AA3" s="38">
        <f aca="true" t="shared" si="11" ref="AA3:AA11">IF(AND(T3&gt;13,T3&lt;18),2," ")</f>
        <v>2</v>
      </c>
      <c r="AB3" s="39" t="str">
        <f aca="true" t="shared" si="12" ref="AB3:AB11">IF(AND(T3&gt;17,T3&lt;21),3," ")</f>
        <v> </v>
      </c>
      <c r="AC3" s="37">
        <f aca="true" t="shared" si="13" ref="AC3:AC11">SUM(Z3:AB3)</f>
        <v>2</v>
      </c>
      <c r="AD3" s="40" t="str">
        <f t="shared" si="0"/>
        <v> </v>
      </c>
      <c r="AE3" s="40" t="str">
        <f t="shared" si="1"/>
        <v> </v>
      </c>
      <c r="AF3" s="40" t="str">
        <f t="shared" si="2"/>
        <v> </v>
      </c>
      <c r="AG3" s="40" t="str">
        <f t="shared" si="3"/>
        <v> </v>
      </c>
      <c r="AH3" s="40" t="str">
        <f t="shared" si="4"/>
        <v> </v>
      </c>
      <c r="AI3" s="40">
        <f t="shared" si="5"/>
        <v>12226.5</v>
      </c>
      <c r="AJ3" s="40" t="str">
        <f t="shared" si="6"/>
        <v> </v>
      </c>
      <c r="AK3" s="40" t="str">
        <f t="shared" si="7"/>
        <v> </v>
      </c>
      <c r="AL3" s="41">
        <f aca="true" t="shared" si="14" ref="AL3:AL11">SUM(AD3:AK3)</f>
        <v>12226.5</v>
      </c>
      <c r="AM3" s="65">
        <f aca="true" t="shared" si="15" ref="AM3:AM11">AL3/100*50</f>
        <v>6113.25</v>
      </c>
      <c r="AN3" s="94"/>
    </row>
    <row r="4" spans="1:40" ht="63.75">
      <c r="A4" s="11">
        <v>3</v>
      </c>
      <c r="B4" s="4" t="s">
        <v>481</v>
      </c>
      <c r="C4" s="3" t="s">
        <v>257</v>
      </c>
      <c r="D4" s="3" t="s">
        <v>482</v>
      </c>
      <c r="E4" s="3" t="s">
        <v>483</v>
      </c>
      <c r="F4" s="3" t="s">
        <v>275</v>
      </c>
      <c r="G4" s="3" t="s">
        <v>254</v>
      </c>
      <c r="H4" s="3" t="s">
        <v>484</v>
      </c>
      <c r="I4" s="3" t="s">
        <v>485</v>
      </c>
      <c r="J4" s="3" t="s">
        <v>486</v>
      </c>
      <c r="K4" s="3" t="s">
        <v>487</v>
      </c>
      <c r="L4" s="3" t="s">
        <v>256</v>
      </c>
      <c r="M4" s="3" t="s">
        <v>254</v>
      </c>
      <c r="N4" s="19" t="s">
        <v>488</v>
      </c>
      <c r="O4" s="3" t="s">
        <v>489</v>
      </c>
      <c r="P4" s="3" t="s">
        <v>490</v>
      </c>
      <c r="Q4" s="19" t="s">
        <v>491</v>
      </c>
      <c r="R4" s="19"/>
      <c r="S4" s="7"/>
      <c r="T4" s="7">
        <v>20</v>
      </c>
      <c r="U4" s="7">
        <v>0</v>
      </c>
      <c r="V4" s="9">
        <v>6</v>
      </c>
      <c r="W4" s="11"/>
      <c r="X4" s="38">
        <f t="shared" si="8"/>
        <v>1</v>
      </c>
      <c r="Y4" s="37">
        <f t="shared" si="9"/>
        <v>1</v>
      </c>
      <c r="Z4" s="38" t="str">
        <f t="shared" si="10"/>
        <v> </v>
      </c>
      <c r="AA4" s="38" t="str">
        <f t="shared" si="11"/>
        <v> </v>
      </c>
      <c r="AB4" s="39">
        <f t="shared" si="12"/>
        <v>3</v>
      </c>
      <c r="AC4" s="37">
        <f t="shared" si="13"/>
        <v>3</v>
      </c>
      <c r="AD4" s="40" t="str">
        <f t="shared" si="0"/>
        <v> </v>
      </c>
      <c r="AE4" s="40" t="str">
        <f t="shared" si="1"/>
        <v> </v>
      </c>
      <c r="AF4" s="40">
        <f t="shared" si="2"/>
        <v>12226.5</v>
      </c>
      <c r="AG4" s="40" t="str">
        <f t="shared" si="3"/>
        <v> </v>
      </c>
      <c r="AH4" s="40" t="str">
        <f t="shared" si="4"/>
        <v> </v>
      </c>
      <c r="AI4" s="40" t="str">
        <f t="shared" si="5"/>
        <v> </v>
      </c>
      <c r="AJ4" s="40" t="str">
        <f t="shared" si="6"/>
        <v> </v>
      </c>
      <c r="AK4" s="40" t="str">
        <f t="shared" si="7"/>
        <v> </v>
      </c>
      <c r="AL4" s="41">
        <f t="shared" si="14"/>
        <v>12226.5</v>
      </c>
      <c r="AM4" s="65">
        <f t="shared" si="15"/>
        <v>6113.25</v>
      </c>
      <c r="AN4" s="95"/>
    </row>
    <row r="5" spans="1:40" ht="38.25">
      <c r="A5" s="11">
        <v>4</v>
      </c>
      <c r="B5" s="4" t="s">
        <v>387</v>
      </c>
      <c r="C5" s="3" t="s">
        <v>257</v>
      </c>
      <c r="D5" s="3" t="s">
        <v>388</v>
      </c>
      <c r="E5" s="3">
        <v>2312960582</v>
      </c>
      <c r="F5" s="3" t="s">
        <v>386</v>
      </c>
      <c r="G5" s="3" t="s">
        <v>254</v>
      </c>
      <c r="H5" s="3" t="s">
        <v>389</v>
      </c>
      <c r="I5" s="3" t="s">
        <v>390</v>
      </c>
      <c r="J5" s="3" t="s">
        <v>390</v>
      </c>
      <c r="K5" s="3" t="s">
        <v>391</v>
      </c>
      <c r="L5" s="3" t="s">
        <v>386</v>
      </c>
      <c r="M5" s="3" t="s">
        <v>254</v>
      </c>
      <c r="N5" s="19" t="s">
        <v>389</v>
      </c>
      <c r="O5" s="3" t="s">
        <v>390</v>
      </c>
      <c r="P5" s="3" t="s">
        <v>390</v>
      </c>
      <c r="Q5" s="19" t="s">
        <v>391</v>
      </c>
      <c r="R5" s="19"/>
      <c r="S5" s="7"/>
      <c r="T5" s="7">
        <v>15</v>
      </c>
      <c r="U5" s="7">
        <v>0</v>
      </c>
      <c r="V5" s="42">
        <v>8</v>
      </c>
      <c r="W5" s="11"/>
      <c r="X5" s="38">
        <f t="shared" si="8"/>
        <v>2</v>
      </c>
      <c r="Y5" s="37">
        <f t="shared" si="9"/>
        <v>2</v>
      </c>
      <c r="Z5" s="38" t="str">
        <f t="shared" si="10"/>
        <v> </v>
      </c>
      <c r="AA5" s="38">
        <f t="shared" si="11"/>
        <v>2</v>
      </c>
      <c r="AB5" s="39" t="str">
        <f t="shared" si="12"/>
        <v> </v>
      </c>
      <c r="AC5" s="37">
        <f t="shared" si="13"/>
        <v>2</v>
      </c>
      <c r="AD5" s="40" t="str">
        <f t="shared" si="0"/>
        <v> </v>
      </c>
      <c r="AE5" s="40" t="str">
        <f t="shared" si="1"/>
        <v> </v>
      </c>
      <c r="AF5" s="40" t="str">
        <f t="shared" si="2"/>
        <v> </v>
      </c>
      <c r="AG5" s="40" t="str">
        <f t="shared" si="3"/>
        <v> </v>
      </c>
      <c r="AH5" s="40" t="str">
        <f t="shared" si="4"/>
        <v> </v>
      </c>
      <c r="AI5" s="40">
        <f t="shared" si="5"/>
        <v>12226.5</v>
      </c>
      <c r="AJ5" s="40" t="str">
        <f t="shared" si="6"/>
        <v> </v>
      </c>
      <c r="AK5" s="40" t="str">
        <f t="shared" si="7"/>
        <v> </v>
      </c>
      <c r="AL5" s="41">
        <f t="shared" si="14"/>
        <v>12226.5</v>
      </c>
      <c r="AM5" s="65">
        <f t="shared" si="15"/>
        <v>6113.25</v>
      </c>
      <c r="AN5" s="68">
        <f>SUM(AM2:AM5)</f>
        <v>20547.31</v>
      </c>
    </row>
    <row r="6" spans="1:40" ht="12.75">
      <c r="A6" s="11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9"/>
      <c r="O6" s="3"/>
      <c r="P6" s="3"/>
      <c r="Q6" s="19"/>
      <c r="R6" s="19"/>
      <c r="S6" s="7"/>
      <c r="T6" s="7"/>
      <c r="U6" s="7"/>
      <c r="V6" s="42"/>
      <c r="W6" s="11"/>
      <c r="X6" s="38"/>
      <c r="Y6" s="37"/>
      <c r="Z6" s="38"/>
      <c r="AA6" s="38"/>
      <c r="AB6" s="39"/>
      <c r="AC6" s="37"/>
      <c r="AD6" s="40"/>
      <c r="AE6" s="40"/>
      <c r="AF6" s="40"/>
      <c r="AG6" s="40"/>
      <c r="AH6" s="40"/>
      <c r="AI6" s="40"/>
      <c r="AJ6" s="40"/>
      <c r="AK6" s="40"/>
      <c r="AL6" s="41"/>
      <c r="AM6" s="65"/>
      <c r="AN6" s="67"/>
    </row>
    <row r="7" spans="1:40" ht="38.25">
      <c r="A7" s="11">
        <v>5</v>
      </c>
      <c r="B7" s="4" t="s">
        <v>772</v>
      </c>
      <c r="C7" s="3" t="s">
        <v>506</v>
      </c>
      <c r="D7" s="3" t="s">
        <v>772</v>
      </c>
      <c r="E7" s="3">
        <v>81004170718</v>
      </c>
      <c r="F7" s="3" t="s">
        <v>711</v>
      </c>
      <c r="G7" s="3" t="s">
        <v>682</v>
      </c>
      <c r="H7" s="3" t="s">
        <v>773</v>
      </c>
      <c r="I7" s="3" t="s">
        <v>774</v>
      </c>
      <c r="J7" s="3" t="s">
        <v>774</v>
      </c>
      <c r="K7" s="3" t="s">
        <v>775</v>
      </c>
      <c r="L7" s="3" t="s">
        <v>711</v>
      </c>
      <c r="M7" s="3" t="s">
        <v>682</v>
      </c>
      <c r="N7" s="19" t="s">
        <v>773</v>
      </c>
      <c r="O7" s="3" t="s">
        <v>774</v>
      </c>
      <c r="P7" s="3" t="s">
        <v>774</v>
      </c>
      <c r="Q7" s="19" t="s">
        <v>775</v>
      </c>
      <c r="R7" s="19"/>
      <c r="S7" s="7"/>
      <c r="T7" s="7">
        <v>20</v>
      </c>
      <c r="U7" s="7">
        <v>0</v>
      </c>
      <c r="V7" s="42">
        <v>5</v>
      </c>
      <c r="W7" s="11"/>
      <c r="X7" s="38">
        <f t="shared" si="8"/>
        <v>1</v>
      </c>
      <c r="Y7" s="37">
        <f t="shared" si="9"/>
        <v>1</v>
      </c>
      <c r="Z7" s="38" t="str">
        <f t="shared" si="10"/>
        <v> </v>
      </c>
      <c r="AA7" s="38" t="str">
        <f t="shared" si="11"/>
        <v> </v>
      </c>
      <c r="AB7" s="39">
        <f t="shared" si="12"/>
        <v>3</v>
      </c>
      <c r="AC7" s="37">
        <f t="shared" si="13"/>
        <v>3</v>
      </c>
      <c r="AD7" s="40" t="str">
        <f t="shared" si="0"/>
        <v> </v>
      </c>
      <c r="AE7" s="40" t="str">
        <f t="shared" si="1"/>
        <v> </v>
      </c>
      <c r="AF7" s="40">
        <f t="shared" si="2"/>
        <v>12226.5</v>
      </c>
      <c r="AG7" s="40" t="str">
        <f t="shared" si="3"/>
        <v> </v>
      </c>
      <c r="AH7" s="40" t="str">
        <f t="shared" si="4"/>
        <v> </v>
      </c>
      <c r="AI7" s="40" t="str">
        <f t="shared" si="5"/>
        <v> </v>
      </c>
      <c r="AJ7" s="40" t="str">
        <f t="shared" si="6"/>
        <v> </v>
      </c>
      <c r="AK7" s="40" t="str">
        <f t="shared" si="7"/>
        <v> </v>
      </c>
      <c r="AL7" s="41">
        <f t="shared" si="14"/>
        <v>12226.5</v>
      </c>
      <c r="AM7" s="65">
        <f t="shared" si="15"/>
        <v>6113.25</v>
      </c>
      <c r="AN7" s="67"/>
    </row>
    <row r="8" spans="1:40" ht="38.25">
      <c r="A8" s="11">
        <v>6</v>
      </c>
      <c r="B8" s="4" t="s">
        <v>695</v>
      </c>
      <c r="C8" s="3" t="s">
        <v>257</v>
      </c>
      <c r="D8" s="3" t="s">
        <v>696</v>
      </c>
      <c r="E8" s="3">
        <v>91001810711</v>
      </c>
      <c r="F8" s="3" t="s">
        <v>697</v>
      </c>
      <c r="G8" s="3" t="s">
        <v>682</v>
      </c>
      <c r="H8" s="3" t="s">
        <v>698</v>
      </c>
      <c r="I8" s="3" t="s">
        <v>699</v>
      </c>
      <c r="J8" s="3" t="s">
        <v>700</v>
      </c>
      <c r="K8" s="3" t="s">
        <v>701</v>
      </c>
      <c r="L8" s="3" t="s">
        <v>702</v>
      </c>
      <c r="M8" s="3" t="s">
        <v>682</v>
      </c>
      <c r="N8" s="19" t="s">
        <v>703</v>
      </c>
      <c r="O8" s="3" t="s">
        <v>699</v>
      </c>
      <c r="P8" s="3" t="s">
        <v>700</v>
      </c>
      <c r="Q8" s="19" t="s">
        <v>701</v>
      </c>
      <c r="R8" s="19"/>
      <c r="S8" s="7"/>
      <c r="T8" s="7">
        <v>10</v>
      </c>
      <c r="U8" s="7">
        <v>0</v>
      </c>
      <c r="V8" s="42">
        <v>5</v>
      </c>
      <c r="W8" s="11"/>
      <c r="X8" s="38">
        <f t="shared" si="8"/>
        <v>1</v>
      </c>
      <c r="Y8" s="37">
        <f t="shared" si="9"/>
        <v>1</v>
      </c>
      <c r="Z8" s="38">
        <f t="shared" si="10"/>
        <v>1</v>
      </c>
      <c r="AA8" s="38" t="str">
        <f t="shared" si="11"/>
        <v> </v>
      </c>
      <c r="AB8" s="39" t="str">
        <f t="shared" si="12"/>
        <v> </v>
      </c>
      <c r="AC8" s="37">
        <f t="shared" si="13"/>
        <v>1</v>
      </c>
      <c r="AD8" s="40">
        <f t="shared" si="0"/>
        <v>6792.5</v>
      </c>
      <c r="AE8" s="40" t="str">
        <f t="shared" si="1"/>
        <v> </v>
      </c>
      <c r="AF8" s="40" t="str">
        <f t="shared" si="2"/>
        <v> </v>
      </c>
      <c r="AG8" s="40" t="str">
        <f t="shared" si="3"/>
        <v> </v>
      </c>
      <c r="AH8" s="40" t="str">
        <f t="shared" si="4"/>
        <v> </v>
      </c>
      <c r="AI8" s="40" t="str">
        <f t="shared" si="5"/>
        <v> </v>
      </c>
      <c r="AJ8" s="40" t="str">
        <f t="shared" si="6"/>
        <v> </v>
      </c>
      <c r="AK8" s="40" t="str">
        <f t="shared" si="7"/>
        <v> </v>
      </c>
      <c r="AL8" s="41">
        <f t="shared" si="14"/>
        <v>6792.5</v>
      </c>
      <c r="AM8" s="65">
        <f t="shared" si="15"/>
        <v>3396.25</v>
      </c>
      <c r="AN8" s="68">
        <f>SUM(AM7:AM8)</f>
        <v>9509.5</v>
      </c>
    </row>
    <row r="9" spans="1:40" ht="12.75">
      <c r="A9" s="11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9"/>
      <c r="O9" s="3"/>
      <c r="P9" s="3"/>
      <c r="Q9" s="19"/>
      <c r="R9" s="19"/>
      <c r="S9" s="7"/>
      <c r="T9" s="7"/>
      <c r="U9" s="7"/>
      <c r="V9" s="42"/>
      <c r="W9" s="11"/>
      <c r="X9" s="38"/>
      <c r="Y9" s="37"/>
      <c r="Z9" s="38"/>
      <c r="AA9" s="38"/>
      <c r="AB9" s="39"/>
      <c r="AC9" s="37"/>
      <c r="AD9" s="40"/>
      <c r="AE9" s="40"/>
      <c r="AF9" s="40"/>
      <c r="AG9" s="40"/>
      <c r="AH9" s="40"/>
      <c r="AI9" s="40"/>
      <c r="AJ9" s="40"/>
      <c r="AK9" s="40"/>
      <c r="AL9" s="41"/>
      <c r="AM9" s="65"/>
      <c r="AN9" s="67"/>
    </row>
    <row r="10" spans="1:40" ht="45">
      <c r="A10" s="11">
        <v>7</v>
      </c>
      <c r="B10" s="4" t="s">
        <v>627</v>
      </c>
      <c r="C10" s="3" t="s">
        <v>257</v>
      </c>
      <c r="D10" s="3" t="s">
        <v>212</v>
      </c>
      <c r="E10" s="3">
        <v>80012790632</v>
      </c>
      <c r="F10" s="3" t="s">
        <v>975</v>
      </c>
      <c r="G10" s="3" t="s">
        <v>803</v>
      </c>
      <c r="H10" s="3" t="s">
        <v>628</v>
      </c>
      <c r="I10" s="3" t="s">
        <v>213</v>
      </c>
      <c r="J10" s="3" t="s">
        <v>213</v>
      </c>
      <c r="K10" s="3" t="s">
        <v>629</v>
      </c>
      <c r="L10" s="3" t="s">
        <v>975</v>
      </c>
      <c r="M10" s="3" t="s">
        <v>803</v>
      </c>
      <c r="N10" s="19" t="s">
        <v>628</v>
      </c>
      <c r="O10" s="3" t="s">
        <v>213</v>
      </c>
      <c r="P10" s="3" t="s">
        <v>213</v>
      </c>
      <c r="Q10" s="19" t="s">
        <v>629</v>
      </c>
      <c r="R10" s="19"/>
      <c r="S10" s="7"/>
      <c r="T10" s="7">
        <v>13</v>
      </c>
      <c r="U10" s="7">
        <v>0</v>
      </c>
      <c r="V10" s="42">
        <v>5</v>
      </c>
      <c r="W10" s="11"/>
      <c r="X10" s="38">
        <f t="shared" si="8"/>
        <v>1</v>
      </c>
      <c r="Y10" s="37">
        <f t="shared" si="9"/>
        <v>1</v>
      </c>
      <c r="Z10" s="38">
        <f t="shared" si="10"/>
        <v>1</v>
      </c>
      <c r="AA10" s="38" t="str">
        <f t="shared" si="11"/>
        <v> </v>
      </c>
      <c r="AB10" s="39" t="str">
        <f t="shared" si="12"/>
        <v> </v>
      </c>
      <c r="AC10" s="37">
        <f t="shared" si="13"/>
        <v>1</v>
      </c>
      <c r="AD10" s="40">
        <f t="shared" si="0"/>
        <v>6792.5</v>
      </c>
      <c r="AE10" s="40" t="str">
        <f t="shared" si="1"/>
        <v> </v>
      </c>
      <c r="AF10" s="40" t="str">
        <f t="shared" si="2"/>
        <v> </v>
      </c>
      <c r="AG10" s="40" t="str">
        <f t="shared" si="3"/>
        <v> </v>
      </c>
      <c r="AH10" s="40" t="str">
        <f t="shared" si="4"/>
        <v> </v>
      </c>
      <c r="AI10" s="40" t="str">
        <f t="shared" si="5"/>
        <v> </v>
      </c>
      <c r="AJ10" s="40" t="str">
        <f t="shared" si="6"/>
        <v> </v>
      </c>
      <c r="AK10" s="40" t="str">
        <f t="shared" si="7"/>
        <v> </v>
      </c>
      <c r="AL10" s="41">
        <f t="shared" si="14"/>
        <v>6792.5</v>
      </c>
      <c r="AM10" s="65">
        <f t="shared" si="15"/>
        <v>3396.25</v>
      </c>
      <c r="AN10" s="67"/>
    </row>
    <row r="11" spans="1:40" ht="45">
      <c r="A11" s="11">
        <v>8</v>
      </c>
      <c r="B11" s="4" t="s">
        <v>881</v>
      </c>
      <c r="C11" s="3" t="s">
        <v>257</v>
      </c>
      <c r="D11" s="3" t="s">
        <v>882</v>
      </c>
      <c r="E11" s="3">
        <v>2483360752</v>
      </c>
      <c r="F11" s="3" t="s">
        <v>883</v>
      </c>
      <c r="G11" s="3" t="s">
        <v>803</v>
      </c>
      <c r="H11" s="3" t="s">
        <v>884</v>
      </c>
      <c r="I11" s="3" t="s">
        <v>885</v>
      </c>
      <c r="J11" s="3" t="s">
        <v>885</v>
      </c>
      <c r="K11" s="3" t="s">
        <v>886</v>
      </c>
      <c r="L11" s="3" t="s">
        <v>880</v>
      </c>
      <c r="M11" s="3" t="s">
        <v>803</v>
      </c>
      <c r="N11" s="19" t="s">
        <v>887</v>
      </c>
      <c r="O11" s="3" t="s">
        <v>885</v>
      </c>
      <c r="P11" s="3" t="s">
        <v>885</v>
      </c>
      <c r="Q11" s="19" t="s">
        <v>886</v>
      </c>
      <c r="R11" s="19"/>
      <c r="S11" s="7"/>
      <c r="T11" s="7">
        <v>7</v>
      </c>
      <c r="U11" s="7">
        <v>0</v>
      </c>
      <c r="V11" s="76">
        <v>8</v>
      </c>
      <c r="W11" s="11">
        <v>6</v>
      </c>
      <c r="X11" s="38">
        <f t="shared" si="8"/>
        <v>2</v>
      </c>
      <c r="Y11" s="37">
        <f t="shared" si="9"/>
        <v>2</v>
      </c>
      <c r="Z11" s="38" t="str">
        <f t="shared" si="10"/>
        <v> </v>
      </c>
      <c r="AA11" s="38" t="str">
        <f t="shared" si="11"/>
        <v> </v>
      </c>
      <c r="AB11" s="39" t="str">
        <f t="shared" si="12"/>
        <v> </v>
      </c>
      <c r="AC11" s="37">
        <f t="shared" si="13"/>
        <v>0</v>
      </c>
      <c r="AD11" s="40" t="str">
        <f t="shared" si="0"/>
        <v> </v>
      </c>
      <c r="AE11" s="40" t="str">
        <f t="shared" si="1"/>
        <v> </v>
      </c>
      <c r="AF11" s="40" t="str">
        <f t="shared" si="2"/>
        <v> </v>
      </c>
      <c r="AG11" s="40" t="str">
        <f t="shared" si="3"/>
        <v> </v>
      </c>
      <c r="AH11" s="40" t="str">
        <f t="shared" si="4"/>
        <v> </v>
      </c>
      <c r="AI11" s="40" t="str">
        <f t="shared" si="5"/>
        <v> </v>
      </c>
      <c r="AJ11" s="40" t="str">
        <f t="shared" si="6"/>
        <v> </v>
      </c>
      <c r="AK11" s="40" t="str">
        <f t="shared" si="7"/>
        <v> </v>
      </c>
      <c r="AL11" s="41">
        <f t="shared" si="14"/>
        <v>0</v>
      </c>
      <c r="AM11" s="65">
        <f t="shared" si="15"/>
        <v>0</v>
      </c>
      <c r="AN11" s="68">
        <f>SUM(AM10:AM11)</f>
        <v>3396.25</v>
      </c>
    </row>
    <row r="12" spans="1:40" ht="20.25" customHeight="1">
      <c r="A12" s="47"/>
      <c r="B12" s="18" t="s">
        <v>345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49"/>
      <c r="P12" s="49"/>
      <c r="Q12" s="50"/>
      <c r="R12" s="50"/>
      <c r="S12" s="51"/>
      <c r="T12" s="51"/>
      <c r="U12" s="51"/>
      <c r="V12" s="51"/>
      <c r="W12" s="53"/>
      <c r="X12" s="47"/>
      <c r="Y12" s="37"/>
      <c r="Z12" s="38"/>
      <c r="AA12" s="38"/>
      <c r="AB12" s="39"/>
      <c r="AC12" s="37"/>
      <c r="AD12" s="40"/>
      <c r="AE12" s="40"/>
      <c r="AF12" s="40"/>
      <c r="AG12" s="40"/>
      <c r="AH12" s="40"/>
      <c r="AI12" s="40"/>
      <c r="AJ12" s="40"/>
      <c r="AK12" s="40"/>
      <c r="AL12" s="41">
        <f>SUM(AL2:AL11)</f>
        <v>71321.25</v>
      </c>
      <c r="AM12" s="65">
        <f>SUM(AM2:AM11)</f>
        <v>33453.06</v>
      </c>
      <c r="AN12" s="65">
        <f>SUM(AN2:AN11)</f>
        <v>33453.06</v>
      </c>
    </row>
    <row r="13" spans="1:39" ht="21.75" customHeight="1">
      <c r="A13" s="47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49"/>
      <c r="P13" s="49"/>
      <c r="Q13" s="30" t="s">
        <v>988</v>
      </c>
      <c r="R13" s="50"/>
      <c r="S13" s="51"/>
      <c r="T13" s="51"/>
      <c r="U13" s="51"/>
      <c r="V13" s="51"/>
      <c r="W13" s="53"/>
      <c r="X13" s="47"/>
      <c r="Y13" s="37"/>
      <c r="Z13" s="38"/>
      <c r="AA13" s="38"/>
      <c r="AB13" s="39"/>
      <c r="AC13" s="37"/>
      <c r="AD13" s="40"/>
      <c r="AE13" s="40"/>
      <c r="AF13" s="40"/>
      <c r="AG13" s="40"/>
      <c r="AH13" s="40"/>
      <c r="AI13" s="40"/>
      <c r="AJ13" s="40"/>
      <c r="AK13" s="40"/>
      <c r="AL13" s="52"/>
      <c r="AM13" s="41"/>
    </row>
    <row r="14" spans="17:18" ht="15.75">
      <c r="Q14" s="31" t="s">
        <v>989</v>
      </c>
      <c r="R14" s="31"/>
    </row>
    <row r="15" spans="17:18" ht="15.75">
      <c r="Q15" s="31" t="s">
        <v>990</v>
      </c>
      <c r="R15" s="31"/>
    </row>
    <row r="16" ht="12.75">
      <c r="Q16"/>
    </row>
  </sheetData>
  <sheetProtection/>
  <mergeCells count="1">
    <mergeCell ref="AN2:AN4"/>
  </mergeCells>
  <printOptions/>
  <pageMargins left="0.23" right="0.19" top="0.81" bottom="0.66" header="0.42" footer="0.18"/>
  <pageSetup horizontalDpi="600" verticalDpi="600" orientation="landscape" paperSize="9" scale="90" r:id="rId2"/>
  <headerFooter alignWithMargins="0">
    <oddHeader>&amp;L&amp;F&amp;R&amp;A</oddHeader>
    <oddFooter>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N14"/>
  <sheetViews>
    <sheetView view="pageBreakPreview" zoomScale="6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Q10" sqref="AQ10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7.8515625" style="0" customWidth="1"/>
    <col min="4" max="4" width="29.57421875" style="0" hidden="1" customWidth="1"/>
    <col min="5" max="5" width="38.8515625" style="0" hidden="1" customWidth="1"/>
    <col min="6" max="6" width="12.421875" style="0" hidden="1" customWidth="1"/>
    <col min="7" max="7" width="4.57421875" style="0" hidden="1" customWidth="1"/>
    <col min="8" max="8" width="9.00390625" style="0" hidden="1" customWidth="1"/>
    <col min="9" max="9" width="6.57421875" style="0" hidden="1" customWidth="1"/>
    <col min="10" max="10" width="7.00390625" style="0" hidden="1" customWidth="1"/>
    <col min="11" max="11" width="13.28125" style="0" hidden="1" customWidth="1"/>
    <col min="12" max="12" width="10.28125" style="0" customWidth="1"/>
    <col min="13" max="13" width="4.7109375" style="0" customWidth="1"/>
    <col min="14" max="14" width="10.7109375" style="14" customWidth="1"/>
    <col min="15" max="15" width="9.140625" style="0" customWidth="1"/>
    <col min="16" max="16" width="7.8515625" style="0" customWidth="1"/>
    <col min="17" max="17" width="14.140625" style="14" customWidth="1"/>
    <col min="18" max="18" width="7.140625" style="0" hidden="1" customWidth="1"/>
    <col min="19" max="19" width="6.28125" style="0" customWidth="1"/>
    <col min="20" max="20" width="8.8515625" style="0" customWidth="1"/>
    <col min="21" max="21" width="6.8515625" style="0" bestFit="1" customWidth="1"/>
    <col min="23" max="23" width="6.7109375" style="0" customWidth="1"/>
    <col min="24" max="37" width="4.57421875" style="0" hidden="1" customWidth="1"/>
    <col min="38" max="38" width="9.140625" style="0" hidden="1" customWidth="1"/>
  </cols>
  <sheetData>
    <row r="1" spans="1:40" ht="46.5">
      <c r="A1" s="1"/>
      <c r="B1" s="5" t="s">
        <v>244</v>
      </c>
      <c r="C1" s="5" t="s">
        <v>245</v>
      </c>
      <c r="D1" s="5" t="s">
        <v>246</v>
      </c>
      <c r="E1" s="5" t="s">
        <v>247</v>
      </c>
      <c r="F1" s="5" t="s">
        <v>248</v>
      </c>
      <c r="G1" s="5" t="s">
        <v>249</v>
      </c>
      <c r="H1" s="5" t="s">
        <v>250</v>
      </c>
      <c r="I1" s="5" t="s">
        <v>251</v>
      </c>
      <c r="J1" s="5" t="s">
        <v>252</v>
      </c>
      <c r="K1" s="5" t="s">
        <v>253</v>
      </c>
      <c r="L1" s="5" t="s">
        <v>771</v>
      </c>
      <c r="M1" s="5" t="s">
        <v>249</v>
      </c>
      <c r="N1" s="5" t="s">
        <v>250</v>
      </c>
      <c r="O1" s="5" t="s">
        <v>251</v>
      </c>
      <c r="P1" s="5" t="s">
        <v>251</v>
      </c>
      <c r="Q1" s="5" t="s">
        <v>253</v>
      </c>
      <c r="R1" s="5" t="s">
        <v>905</v>
      </c>
      <c r="S1" s="15" t="s">
        <v>272</v>
      </c>
      <c r="T1" s="15" t="s">
        <v>452</v>
      </c>
      <c r="U1" s="15" t="s">
        <v>906</v>
      </c>
      <c r="V1" s="28" t="s">
        <v>907</v>
      </c>
      <c r="W1" s="8" t="s">
        <v>344</v>
      </c>
      <c r="X1" s="35" t="s">
        <v>991</v>
      </c>
      <c r="Y1" s="34" t="s">
        <v>991</v>
      </c>
      <c r="Z1" s="35" t="s">
        <v>992</v>
      </c>
      <c r="AA1" s="35" t="s">
        <v>992</v>
      </c>
      <c r="AB1" s="35" t="s">
        <v>992</v>
      </c>
      <c r="AC1" s="34" t="s">
        <v>992</v>
      </c>
      <c r="AD1" s="34" t="s">
        <v>993</v>
      </c>
      <c r="AE1" s="34" t="s">
        <v>994</v>
      </c>
      <c r="AF1" s="34" t="s">
        <v>995</v>
      </c>
      <c r="AG1" s="34" t="s">
        <v>996</v>
      </c>
      <c r="AH1" s="34" t="s">
        <v>997</v>
      </c>
      <c r="AI1" s="34" t="s">
        <v>998</v>
      </c>
      <c r="AJ1" s="34" t="s">
        <v>999</v>
      </c>
      <c r="AK1" s="34" t="s">
        <v>1000</v>
      </c>
      <c r="AL1" s="36"/>
      <c r="AM1" s="60" t="s">
        <v>1006</v>
      </c>
      <c r="AN1" s="34" t="s">
        <v>1007</v>
      </c>
    </row>
    <row r="2" spans="1:40" ht="51">
      <c r="A2" s="11">
        <v>1</v>
      </c>
      <c r="B2" s="4" t="s">
        <v>440</v>
      </c>
      <c r="C2" s="3" t="s">
        <v>257</v>
      </c>
      <c r="D2" s="3" t="s">
        <v>440</v>
      </c>
      <c r="E2" s="3">
        <v>6645860724</v>
      </c>
      <c r="F2" s="3" t="s">
        <v>439</v>
      </c>
      <c r="G2" s="3" t="s">
        <v>254</v>
      </c>
      <c r="H2" s="3" t="s">
        <v>441</v>
      </c>
      <c r="I2" s="3" t="s">
        <v>442</v>
      </c>
      <c r="J2" s="3" t="s">
        <v>442</v>
      </c>
      <c r="K2" s="3" t="s">
        <v>443</v>
      </c>
      <c r="L2" s="3" t="s">
        <v>439</v>
      </c>
      <c r="M2" s="3" t="s">
        <v>254</v>
      </c>
      <c r="N2" s="19" t="s">
        <v>441</v>
      </c>
      <c r="O2" s="3" t="s">
        <v>442</v>
      </c>
      <c r="P2" s="3" t="s">
        <v>442</v>
      </c>
      <c r="Q2" s="19" t="s">
        <v>443</v>
      </c>
      <c r="R2" s="7">
        <v>5</v>
      </c>
      <c r="S2" s="7"/>
      <c r="T2" s="7">
        <v>20</v>
      </c>
      <c r="U2" s="7">
        <v>0</v>
      </c>
      <c r="V2" s="42">
        <v>8</v>
      </c>
      <c r="W2" s="11"/>
      <c r="X2" s="38">
        <f aca="true" t="shared" si="0" ref="X2:X9">IF(AND(V2&lt;7,V2&gt;4),1,2)</f>
        <v>2</v>
      </c>
      <c r="Y2" s="37">
        <f aca="true" t="shared" si="1" ref="Y2:Y9">IF(V2&gt;4,X2," ")</f>
        <v>2</v>
      </c>
      <c r="Z2" s="38" t="str">
        <f aca="true" t="shared" si="2" ref="Z2:Z9">IF(AND(T2&gt;9,T2&lt;14),1," ")</f>
        <v> </v>
      </c>
      <c r="AA2" s="38" t="str">
        <f aca="true" t="shared" si="3" ref="AA2:AA9">IF(AND(T2&gt;13,T2&lt;18),2," ")</f>
        <v> </v>
      </c>
      <c r="AB2" s="39">
        <f aca="true" t="shared" si="4" ref="AB2:AB9">IF(AND(T2&gt;17,T2&lt;21),3," ")</f>
        <v>3</v>
      </c>
      <c r="AC2" s="37">
        <f aca="true" t="shared" si="5" ref="AC2:AC9">SUM(Z2:AB2)</f>
        <v>3</v>
      </c>
      <c r="AD2" s="40" t="str">
        <f aca="true" t="shared" si="6" ref="AD2:AD9">IF(AND($Y2=1,$AC2=1),6792.5," ")</f>
        <v> </v>
      </c>
      <c r="AE2" s="40" t="str">
        <f aca="true" t="shared" si="7" ref="AE2:AE9">IF(AND($Y2=1,$AC2=2),8830.25," ")</f>
        <v> </v>
      </c>
      <c r="AF2" s="40" t="str">
        <f aca="true" t="shared" si="8" ref="AF2:AF9">IF(AND($Y2=1,$AC2=3),12226.5," ")</f>
        <v> </v>
      </c>
      <c r="AG2" s="40" t="str">
        <f aca="true" t="shared" si="9" ref="AG2:AG9">IF(AND($Y2=1,$AC2=4),16981.25," ")</f>
        <v> </v>
      </c>
      <c r="AH2" s="40" t="str">
        <f aca="true" t="shared" si="10" ref="AH2:AH9">IF(AND($Y2=2,$AC2=1),8830.25," ")</f>
        <v> </v>
      </c>
      <c r="AI2" s="40" t="str">
        <f aca="true" t="shared" si="11" ref="AI2:AI9">IF(AND($Y2=2,$AC2=2),12226.5," ")</f>
        <v> </v>
      </c>
      <c r="AJ2" s="40">
        <f aca="true" t="shared" si="12" ref="AJ2:AJ9">IF(AND($Y2=2,$AC2=3),15622.75," ")</f>
        <v>15622.75</v>
      </c>
      <c r="AK2" s="40" t="str">
        <f aca="true" t="shared" si="13" ref="AK2:AK9">IF(AND($Y2=2,$AC2=4),20377.5," ")</f>
        <v> </v>
      </c>
      <c r="AL2" s="41">
        <f aca="true" t="shared" si="14" ref="AL2:AL9">SUM(AD2:AK2)</f>
        <v>15622.75</v>
      </c>
      <c r="AM2" s="65">
        <f aca="true" t="shared" si="15" ref="AM2:AM9">AL2/100*50</f>
        <v>7811.38</v>
      </c>
      <c r="AN2" s="93"/>
    </row>
    <row r="3" spans="1:40" ht="51">
      <c r="A3" s="11">
        <v>2</v>
      </c>
      <c r="B3" s="4" t="s">
        <v>361</v>
      </c>
      <c r="C3" s="3" t="s">
        <v>257</v>
      </c>
      <c r="D3" s="3" t="s">
        <v>362</v>
      </c>
      <c r="E3" s="3">
        <v>1262320631</v>
      </c>
      <c r="F3" s="3" t="s">
        <v>360</v>
      </c>
      <c r="G3" s="3" t="s">
        <v>254</v>
      </c>
      <c r="H3" s="3" t="s">
        <v>363</v>
      </c>
      <c r="I3" s="3" t="s">
        <v>364</v>
      </c>
      <c r="J3" s="3" t="s">
        <v>364</v>
      </c>
      <c r="K3" s="3" t="s">
        <v>365</v>
      </c>
      <c r="L3" s="3" t="s">
        <v>360</v>
      </c>
      <c r="M3" s="3" t="s">
        <v>254</v>
      </c>
      <c r="N3" s="19" t="s">
        <v>363</v>
      </c>
      <c r="O3" s="3" t="s">
        <v>364</v>
      </c>
      <c r="P3" s="3" t="s">
        <v>364</v>
      </c>
      <c r="Q3" s="19" t="s">
        <v>365</v>
      </c>
      <c r="R3" s="7">
        <v>5</v>
      </c>
      <c r="S3" s="7"/>
      <c r="T3" s="7">
        <v>16</v>
      </c>
      <c r="U3" s="7">
        <v>0</v>
      </c>
      <c r="V3" s="42">
        <v>6</v>
      </c>
      <c r="W3" s="11"/>
      <c r="X3" s="38">
        <f t="shared" si="0"/>
        <v>1</v>
      </c>
      <c r="Y3" s="37">
        <f t="shared" si="1"/>
        <v>1</v>
      </c>
      <c r="Z3" s="38" t="str">
        <f t="shared" si="2"/>
        <v> </v>
      </c>
      <c r="AA3" s="38">
        <f t="shared" si="3"/>
        <v>2</v>
      </c>
      <c r="AB3" s="39" t="str">
        <f t="shared" si="4"/>
        <v> </v>
      </c>
      <c r="AC3" s="37">
        <f t="shared" si="5"/>
        <v>2</v>
      </c>
      <c r="AD3" s="40" t="str">
        <f t="shared" si="6"/>
        <v> </v>
      </c>
      <c r="AE3" s="40">
        <f t="shared" si="7"/>
        <v>8830.25</v>
      </c>
      <c r="AF3" s="40" t="str">
        <f t="shared" si="8"/>
        <v> </v>
      </c>
      <c r="AG3" s="40" t="str">
        <f t="shared" si="9"/>
        <v> </v>
      </c>
      <c r="AH3" s="40" t="str">
        <f t="shared" si="10"/>
        <v> </v>
      </c>
      <c r="AI3" s="40" t="str">
        <f t="shared" si="11"/>
        <v> </v>
      </c>
      <c r="AJ3" s="40" t="str">
        <f t="shared" si="12"/>
        <v> </v>
      </c>
      <c r="AK3" s="40" t="str">
        <f t="shared" si="13"/>
        <v> </v>
      </c>
      <c r="AL3" s="41">
        <f t="shared" si="14"/>
        <v>8830.25</v>
      </c>
      <c r="AM3" s="65">
        <f t="shared" si="15"/>
        <v>4415.13</v>
      </c>
      <c r="AN3" s="94"/>
    </row>
    <row r="4" spans="1:40" ht="38.25">
      <c r="A4" s="11">
        <v>3</v>
      </c>
      <c r="B4" s="4" t="s">
        <v>421</v>
      </c>
      <c r="C4" s="3" t="s">
        <v>257</v>
      </c>
      <c r="D4" s="3" t="s">
        <v>422</v>
      </c>
      <c r="E4" s="3">
        <v>202780763</v>
      </c>
      <c r="F4" s="3" t="s">
        <v>423</v>
      </c>
      <c r="G4" s="3" t="s">
        <v>424</v>
      </c>
      <c r="H4" s="3" t="s">
        <v>425</v>
      </c>
      <c r="I4" s="3" t="s">
        <v>426</v>
      </c>
      <c r="J4" s="3" t="s">
        <v>427</v>
      </c>
      <c r="K4" s="3" t="s">
        <v>428</v>
      </c>
      <c r="L4" s="3" t="s">
        <v>366</v>
      </c>
      <c r="M4" s="3" t="s">
        <v>254</v>
      </c>
      <c r="N4" s="19" t="s">
        <v>429</v>
      </c>
      <c r="O4" s="3" t="s">
        <v>430</v>
      </c>
      <c r="P4" s="3" t="s">
        <v>431</v>
      </c>
      <c r="Q4" s="19" t="s">
        <v>428</v>
      </c>
      <c r="R4" s="7">
        <v>5</v>
      </c>
      <c r="S4" s="7"/>
      <c r="T4" s="7">
        <v>10</v>
      </c>
      <c r="U4" s="7">
        <v>0</v>
      </c>
      <c r="V4" s="42">
        <v>8</v>
      </c>
      <c r="W4" s="11"/>
      <c r="X4" s="38">
        <f t="shared" si="0"/>
        <v>2</v>
      </c>
      <c r="Y4" s="37">
        <f t="shared" si="1"/>
        <v>2</v>
      </c>
      <c r="Z4" s="38">
        <f t="shared" si="2"/>
        <v>1</v>
      </c>
      <c r="AA4" s="38" t="str">
        <f t="shared" si="3"/>
        <v> </v>
      </c>
      <c r="AB4" s="39" t="str">
        <f t="shared" si="4"/>
        <v> </v>
      </c>
      <c r="AC4" s="37">
        <f t="shared" si="5"/>
        <v>1</v>
      </c>
      <c r="AD4" s="40" t="str">
        <f t="shared" si="6"/>
        <v> </v>
      </c>
      <c r="AE4" s="40" t="str">
        <f t="shared" si="7"/>
        <v> </v>
      </c>
      <c r="AF4" s="40" t="str">
        <f t="shared" si="8"/>
        <v> </v>
      </c>
      <c r="AG4" s="40" t="str">
        <f t="shared" si="9"/>
        <v> </v>
      </c>
      <c r="AH4" s="40">
        <f t="shared" si="10"/>
        <v>8830.25</v>
      </c>
      <c r="AI4" s="40" t="str">
        <f t="shared" si="11"/>
        <v> </v>
      </c>
      <c r="AJ4" s="40" t="str">
        <f t="shared" si="12"/>
        <v> </v>
      </c>
      <c r="AK4" s="40" t="str">
        <f t="shared" si="13"/>
        <v> </v>
      </c>
      <c r="AL4" s="41">
        <f t="shared" si="14"/>
        <v>8830.25</v>
      </c>
      <c r="AM4" s="65">
        <f t="shared" si="15"/>
        <v>4415.13</v>
      </c>
      <c r="AN4" s="95"/>
    </row>
    <row r="5" spans="1:40" ht="46.5" customHeight="1">
      <c r="A5" s="11">
        <v>4</v>
      </c>
      <c r="B5" s="4" t="s">
        <v>636</v>
      </c>
      <c r="C5" s="17" t="s">
        <v>506</v>
      </c>
      <c r="D5" s="3" t="s">
        <v>635</v>
      </c>
      <c r="E5" s="3" t="s">
        <v>635</v>
      </c>
      <c r="F5" s="3" t="s">
        <v>296</v>
      </c>
      <c r="G5" s="3" t="s">
        <v>298</v>
      </c>
      <c r="H5" s="3" t="s">
        <v>637</v>
      </c>
      <c r="I5" s="3" t="s">
        <v>638</v>
      </c>
      <c r="J5" s="3" t="s">
        <v>639</v>
      </c>
      <c r="K5" s="3" t="s">
        <v>640</v>
      </c>
      <c r="L5" s="19" t="s">
        <v>296</v>
      </c>
      <c r="M5" s="3" t="s">
        <v>298</v>
      </c>
      <c r="N5" s="19" t="s">
        <v>641</v>
      </c>
      <c r="O5" s="3" t="s">
        <v>642</v>
      </c>
      <c r="P5" s="3" t="s">
        <v>642</v>
      </c>
      <c r="Q5" s="19" t="s">
        <v>640</v>
      </c>
      <c r="R5" s="7">
        <v>5</v>
      </c>
      <c r="S5" s="1"/>
      <c r="T5" s="7">
        <v>20</v>
      </c>
      <c r="U5" s="7">
        <v>0</v>
      </c>
      <c r="V5" s="42">
        <v>5</v>
      </c>
      <c r="W5" s="13"/>
      <c r="X5" s="38">
        <f t="shared" si="0"/>
        <v>1</v>
      </c>
      <c r="Y5" s="37">
        <f t="shared" si="1"/>
        <v>1</v>
      </c>
      <c r="Z5" s="38" t="str">
        <f t="shared" si="2"/>
        <v> </v>
      </c>
      <c r="AA5" s="38" t="str">
        <f t="shared" si="3"/>
        <v> </v>
      </c>
      <c r="AB5" s="39">
        <f t="shared" si="4"/>
        <v>3</v>
      </c>
      <c r="AC5" s="37">
        <f t="shared" si="5"/>
        <v>3</v>
      </c>
      <c r="AD5" s="40" t="str">
        <f t="shared" si="6"/>
        <v> </v>
      </c>
      <c r="AE5" s="40" t="str">
        <f t="shared" si="7"/>
        <v> </v>
      </c>
      <c r="AF5" s="40">
        <f t="shared" si="8"/>
        <v>12226.5</v>
      </c>
      <c r="AG5" s="40" t="str">
        <f t="shared" si="9"/>
        <v> </v>
      </c>
      <c r="AH5" s="40" t="str">
        <f t="shared" si="10"/>
        <v> </v>
      </c>
      <c r="AI5" s="40" t="str">
        <f t="shared" si="11"/>
        <v> </v>
      </c>
      <c r="AJ5" s="40" t="str">
        <f t="shared" si="12"/>
        <v> </v>
      </c>
      <c r="AK5" s="40" t="str">
        <f t="shared" si="13"/>
        <v> </v>
      </c>
      <c r="AL5" s="41">
        <f t="shared" si="14"/>
        <v>12226.5</v>
      </c>
      <c r="AM5" s="65">
        <f t="shared" si="15"/>
        <v>6113.25</v>
      </c>
      <c r="AN5" s="68">
        <f>SUM(AM2:AM5)</f>
        <v>22754.89</v>
      </c>
    </row>
    <row r="6" spans="1:40" ht="12.75" customHeight="1">
      <c r="A6" s="11"/>
      <c r="B6" s="4"/>
      <c r="C6" s="17"/>
      <c r="D6" s="3"/>
      <c r="E6" s="3"/>
      <c r="F6" s="3"/>
      <c r="G6" s="3"/>
      <c r="H6" s="3"/>
      <c r="I6" s="3"/>
      <c r="J6" s="3"/>
      <c r="K6" s="3"/>
      <c r="L6" s="19"/>
      <c r="M6" s="3"/>
      <c r="N6" s="19"/>
      <c r="O6" s="3"/>
      <c r="P6" s="3"/>
      <c r="Q6" s="19"/>
      <c r="R6" s="7"/>
      <c r="S6" s="1"/>
      <c r="T6" s="7"/>
      <c r="U6" s="7"/>
      <c r="V6" s="42"/>
      <c r="W6" s="13"/>
      <c r="X6" s="38"/>
      <c r="Y6" s="37"/>
      <c r="Z6" s="38"/>
      <c r="AA6" s="38"/>
      <c r="AB6" s="39"/>
      <c r="AC6" s="37"/>
      <c r="AD6" s="40"/>
      <c r="AE6" s="40"/>
      <c r="AF6" s="40"/>
      <c r="AG6" s="40"/>
      <c r="AH6" s="40"/>
      <c r="AI6" s="40"/>
      <c r="AJ6" s="40"/>
      <c r="AK6" s="40"/>
      <c r="AL6" s="41"/>
      <c r="AM6" s="65"/>
      <c r="AN6" s="67"/>
    </row>
    <row r="7" spans="1:40" ht="38.25">
      <c r="A7" s="11">
        <v>5</v>
      </c>
      <c r="B7" s="4" t="s">
        <v>849</v>
      </c>
      <c r="C7" s="3" t="s">
        <v>257</v>
      </c>
      <c r="D7" s="3" t="s">
        <v>850</v>
      </c>
      <c r="E7" s="3">
        <v>800171807755</v>
      </c>
      <c r="F7" s="3" t="s">
        <v>848</v>
      </c>
      <c r="G7" s="3" t="s">
        <v>803</v>
      </c>
      <c r="H7" s="3" t="s">
        <v>851</v>
      </c>
      <c r="I7" s="3" t="s">
        <v>852</v>
      </c>
      <c r="J7" s="3" t="s">
        <v>852</v>
      </c>
      <c r="K7" s="3" t="s">
        <v>853</v>
      </c>
      <c r="L7" s="3" t="s">
        <v>848</v>
      </c>
      <c r="M7" s="3" t="s">
        <v>803</v>
      </c>
      <c r="N7" s="19" t="s">
        <v>854</v>
      </c>
      <c r="O7" s="3" t="s">
        <v>855</v>
      </c>
      <c r="P7" s="3" t="s">
        <v>855</v>
      </c>
      <c r="Q7" s="19" t="s">
        <v>853</v>
      </c>
      <c r="R7" s="7">
        <v>5</v>
      </c>
      <c r="S7" s="7"/>
      <c r="T7" s="7">
        <v>10</v>
      </c>
      <c r="U7" s="7">
        <v>0</v>
      </c>
      <c r="V7" s="42">
        <v>5</v>
      </c>
      <c r="W7" s="11"/>
      <c r="X7" s="38">
        <f t="shared" si="0"/>
        <v>1</v>
      </c>
      <c r="Y7" s="37">
        <f t="shared" si="1"/>
        <v>1</v>
      </c>
      <c r="Z7" s="38">
        <f t="shared" si="2"/>
        <v>1</v>
      </c>
      <c r="AA7" s="38" t="str">
        <f t="shared" si="3"/>
        <v> </v>
      </c>
      <c r="AB7" s="39" t="str">
        <f t="shared" si="4"/>
        <v> </v>
      </c>
      <c r="AC7" s="37">
        <f t="shared" si="5"/>
        <v>1</v>
      </c>
      <c r="AD7" s="40">
        <f t="shared" si="6"/>
        <v>6792.5</v>
      </c>
      <c r="AE7" s="40" t="str">
        <f t="shared" si="7"/>
        <v> </v>
      </c>
      <c r="AF7" s="40" t="str">
        <f t="shared" si="8"/>
        <v> </v>
      </c>
      <c r="AG7" s="40" t="str">
        <f t="shared" si="9"/>
        <v> </v>
      </c>
      <c r="AH7" s="40" t="str">
        <f t="shared" si="10"/>
        <v> </v>
      </c>
      <c r="AI7" s="40" t="str">
        <f t="shared" si="11"/>
        <v> </v>
      </c>
      <c r="AJ7" s="40" t="str">
        <f t="shared" si="12"/>
        <v> </v>
      </c>
      <c r="AK7" s="40" t="str">
        <f t="shared" si="13"/>
        <v> </v>
      </c>
      <c r="AL7" s="41">
        <f t="shared" si="14"/>
        <v>6792.5</v>
      </c>
      <c r="AM7" s="65">
        <f t="shared" si="15"/>
        <v>3396.25</v>
      </c>
      <c r="AN7" s="68">
        <f>AM7</f>
        <v>3396.25</v>
      </c>
    </row>
    <row r="8" spans="1:40" ht="12.75">
      <c r="A8" s="11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/>
      <c r="O8" s="3"/>
      <c r="P8" s="3"/>
      <c r="Q8" s="19"/>
      <c r="R8" s="7"/>
      <c r="S8" s="7"/>
      <c r="T8" s="7"/>
      <c r="U8" s="7"/>
      <c r="V8" s="42"/>
      <c r="W8" s="11"/>
      <c r="X8" s="38"/>
      <c r="Y8" s="37"/>
      <c r="Z8" s="38"/>
      <c r="AA8" s="38"/>
      <c r="AB8" s="39"/>
      <c r="AC8" s="37"/>
      <c r="AD8" s="40"/>
      <c r="AE8" s="40"/>
      <c r="AF8" s="40"/>
      <c r="AG8" s="40"/>
      <c r="AH8" s="40"/>
      <c r="AI8" s="40"/>
      <c r="AJ8" s="40"/>
      <c r="AK8" s="40"/>
      <c r="AL8" s="41"/>
      <c r="AM8" s="65"/>
      <c r="AN8" s="67"/>
    </row>
    <row r="9" spans="1:40" ht="55.5" customHeight="1">
      <c r="A9" s="11">
        <v>6</v>
      </c>
      <c r="B9" s="4" t="s">
        <v>239</v>
      </c>
      <c r="C9" s="3" t="s">
        <v>506</v>
      </c>
      <c r="D9" s="3" t="s">
        <v>240</v>
      </c>
      <c r="E9" s="3" t="s">
        <v>238</v>
      </c>
      <c r="F9" s="3" t="s">
        <v>423</v>
      </c>
      <c r="G9" s="3" t="s">
        <v>424</v>
      </c>
      <c r="H9" s="3" t="s">
        <v>241</v>
      </c>
      <c r="I9" s="3" t="s">
        <v>242</v>
      </c>
      <c r="J9" s="3" t="s">
        <v>242</v>
      </c>
      <c r="K9" s="3" t="s">
        <v>243</v>
      </c>
      <c r="L9" s="3" t="s">
        <v>423</v>
      </c>
      <c r="M9" s="3" t="s">
        <v>424</v>
      </c>
      <c r="N9" s="19" t="s">
        <v>241</v>
      </c>
      <c r="O9" s="3" t="s">
        <v>242</v>
      </c>
      <c r="P9" s="3" t="s">
        <v>242</v>
      </c>
      <c r="Q9" s="19" t="s">
        <v>243</v>
      </c>
      <c r="R9" s="7">
        <v>5</v>
      </c>
      <c r="S9" s="7"/>
      <c r="T9" s="7">
        <v>10</v>
      </c>
      <c r="U9" s="7">
        <v>0</v>
      </c>
      <c r="V9" s="42">
        <v>5</v>
      </c>
      <c r="W9" s="11"/>
      <c r="X9" s="38">
        <f t="shared" si="0"/>
        <v>1</v>
      </c>
      <c r="Y9" s="37">
        <f t="shared" si="1"/>
        <v>1</v>
      </c>
      <c r="Z9" s="38">
        <f t="shared" si="2"/>
        <v>1</v>
      </c>
      <c r="AA9" s="38" t="str">
        <f t="shared" si="3"/>
        <v> </v>
      </c>
      <c r="AB9" s="39" t="str">
        <f t="shared" si="4"/>
        <v> </v>
      </c>
      <c r="AC9" s="37">
        <f t="shared" si="5"/>
        <v>1</v>
      </c>
      <c r="AD9" s="40">
        <f t="shared" si="6"/>
        <v>6792.5</v>
      </c>
      <c r="AE9" s="40" t="str">
        <f t="shared" si="7"/>
        <v> </v>
      </c>
      <c r="AF9" s="40" t="str">
        <f t="shared" si="8"/>
        <v> </v>
      </c>
      <c r="AG9" s="40" t="str">
        <f t="shared" si="9"/>
        <v> </v>
      </c>
      <c r="AH9" s="40" t="str">
        <f t="shared" si="10"/>
        <v> </v>
      </c>
      <c r="AI9" s="40" t="str">
        <f t="shared" si="11"/>
        <v> </v>
      </c>
      <c r="AJ9" s="40" t="str">
        <f t="shared" si="12"/>
        <v> </v>
      </c>
      <c r="AK9" s="40" t="str">
        <f t="shared" si="13"/>
        <v> </v>
      </c>
      <c r="AL9" s="41">
        <f t="shared" si="14"/>
        <v>6792.5</v>
      </c>
      <c r="AM9" s="65">
        <f t="shared" si="15"/>
        <v>3396.25</v>
      </c>
      <c r="AN9" s="68">
        <f>AM9</f>
        <v>3396.25</v>
      </c>
    </row>
    <row r="10" spans="2:40" ht="23.25">
      <c r="B10" s="18" t="s">
        <v>345</v>
      </c>
      <c r="AL10" s="45">
        <f>SUM(AL2:AL9)</f>
        <v>59094.75</v>
      </c>
      <c r="AM10" s="69">
        <f>SUM(AM2:AM9)</f>
        <v>29547.39</v>
      </c>
      <c r="AN10" s="69">
        <f>SUM(AN2:AN9)</f>
        <v>29547.39</v>
      </c>
    </row>
    <row r="12" ht="15.75">
      <c r="Q12" s="30" t="s">
        <v>988</v>
      </c>
    </row>
    <row r="13" ht="15.75">
      <c r="Q13" s="31" t="s">
        <v>989</v>
      </c>
    </row>
    <row r="14" ht="15.75">
      <c r="Q14" s="31" t="s">
        <v>990</v>
      </c>
    </row>
  </sheetData>
  <sheetProtection/>
  <mergeCells count="1">
    <mergeCell ref="AN2:AN4"/>
  </mergeCells>
  <printOptions/>
  <pageMargins left="0.17" right="0.16" top="1" bottom="1" header="0.3" footer="0.5"/>
  <pageSetup horizontalDpi="600" verticalDpi="600" orientation="landscape" paperSize="9" scale="95" r:id="rId2"/>
  <headerFooter alignWithMargins="0">
    <oddHeader>&amp;L&amp;F&amp;R&amp;A</oddHeader>
    <oddFooter>&amp;Rpag.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"/>
  <sheetViews>
    <sheetView view="pageBreakPreview" zoomScale="60" zoomScalePageLayoutView="0"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S19" sqref="AS19"/>
    </sheetView>
  </sheetViews>
  <sheetFormatPr defaultColWidth="9.140625" defaultRowHeight="59.25" customHeight="1"/>
  <cols>
    <col min="1" max="1" width="4.7109375" style="0" customWidth="1"/>
    <col min="2" max="2" width="19.57421875" style="0" customWidth="1"/>
    <col min="3" max="3" width="7.8515625" style="0" customWidth="1"/>
    <col min="4" max="4" width="29.57421875" style="0" hidden="1" customWidth="1"/>
    <col min="5" max="5" width="38.8515625" style="0" hidden="1" customWidth="1"/>
    <col min="6" max="6" width="12.421875" style="0" hidden="1" customWidth="1"/>
    <col min="7" max="7" width="4.57421875" style="0" hidden="1" customWidth="1"/>
    <col min="8" max="8" width="9.00390625" style="0" hidden="1" customWidth="1"/>
    <col min="9" max="9" width="6.57421875" style="0" hidden="1" customWidth="1"/>
    <col min="10" max="10" width="7.00390625" style="0" hidden="1" customWidth="1"/>
    <col min="11" max="11" width="13.28125" style="0" hidden="1" customWidth="1"/>
    <col min="12" max="12" width="12.57421875" style="0" customWidth="1"/>
    <col min="13" max="13" width="5.28125" style="0" customWidth="1"/>
    <col min="14" max="14" width="10.7109375" style="0" customWidth="1"/>
    <col min="15" max="15" width="12.00390625" style="0" hidden="1" customWidth="1"/>
    <col min="16" max="16" width="11.57421875" style="0" hidden="1" customWidth="1"/>
    <col min="17" max="17" width="20.421875" style="14" customWidth="1"/>
    <col min="18" max="18" width="7.140625" style="0" hidden="1" customWidth="1"/>
    <col min="19" max="19" width="11.00390625" style="0" customWidth="1"/>
    <col min="21" max="21" width="7.28125" style="0" bestFit="1" customWidth="1"/>
    <col min="22" max="22" width="6.8515625" style="0" bestFit="1" customWidth="1"/>
    <col min="23" max="23" width="14.57421875" style="0" customWidth="1"/>
    <col min="24" max="37" width="5.421875" style="0" hidden="1" customWidth="1"/>
    <col min="38" max="38" width="9.140625" style="0" hidden="1" customWidth="1"/>
  </cols>
  <sheetData>
    <row r="1" spans="1:40" ht="59.25" customHeight="1">
      <c r="A1" s="1"/>
      <c r="B1" s="5" t="s">
        <v>244</v>
      </c>
      <c r="C1" s="5" t="s">
        <v>245</v>
      </c>
      <c r="D1" s="5" t="s">
        <v>246</v>
      </c>
      <c r="E1" s="5" t="s">
        <v>247</v>
      </c>
      <c r="F1" s="5" t="s">
        <v>248</v>
      </c>
      <c r="G1" s="5" t="s">
        <v>249</v>
      </c>
      <c r="H1" s="5" t="s">
        <v>250</v>
      </c>
      <c r="I1" s="5" t="s">
        <v>251</v>
      </c>
      <c r="J1" s="5" t="s">
        <v>252</v>
      </c>
      <c r="K1" s="5" t="s">
        <v>253</v>
      </c>
      <c r="L1" s="5" t="s">
        <v>771</v>
      </c>
      <c r="M1" s="5" t="s">
        <v>249</v>
      </c>
      <c r="N1" s="5" t="s">
        <v>250</v>
      </c>
      <c r="O1" s="5" t="s">
        <v>251</v>
      </c>
      <c r="P1" s="5" t="s">
        <v>251</v>
      </c>
      <c r="Q1" s="5" t="s">
        <v>253</v>
      </c>
      <c r="R1" s="5" t="s">
        <v>905</v>
      </c>
      <c r="S1" s="5" t="s">
        <v>272</v>
      </c>
      <c r="T1" s="5" t="s">
        <v>452</v>
      </c>
      <c r="U1" s="5" t="s">
        <v>906</v>
      </c>
      <c r="V1" s="8" t="s">
        <v>907</v>
      </c>
      <c r="W1" s="8" t="s">
        <v>344</v>
      </c>
      <c r="X1" s="35" t="s">
        <v>991</v>
      </c>
      <c r="Y1" s="34" t="s">
        <v>991</v>
      </c>
      <c r="Z1" s="35" t="s">
        <v>992</v>
      </c>
      <c r="AA1" s="35" t="s">
        <v>992</v>
      </c>
      <c r="AB1" s="35" t="s">
        <v>992</v>
      </c>
      <c r="AC1" s="34" t="s">
        <v>992</v>
      </c>
      <c r="AD1" s="34" t="s">
        <v>993</v>
      </c>
      <c r="AE1" s="34" t="s">
        <v>994</v>
      </c>
      <c r="AF1" s="34" t="s">
        <v>995</v>
      </c>
      <c r="AG1" s="34" t="s">
        <v>996</v>
      </c>
      <c r="AH1" s="34" t="s">
        <v>997</v>
      </c>
      <c r="AI1" s="34" t="s">
        <v>998</v>
      </c>
      <c r="AJ1" s="34" t="s">
        <v>999</v>
      </c>
      <c r="AK1" s="34" t="s">
        <v>1000</v>
      </c>
      <c r="AL1" s="36"/>
      <c r="AM1" s="60" t="s">
        <v>1006</v>
      </c>
      <c r="AN1" s="34" t="s">
        <v>1007</v>
      </c>
    </row>
    <row r="2" spans="1:40" ht="39.75" customHeight="1">
      <c r="A2" s="11">
        <v>1</v>
      </c>
      <c r="B2" s="4" t="s">
        <v>557</v>
      </c>
      <c r="C2" s="3" t="s">
        <v>506</v>
      </c>
      <c r="D2" s="3" t="s">
        <v>557</v>
      </c>
      <c r="E2" s="3" t="s">
        <v>558</v>
      </c>
      <c r="F2" s="3" t="s">
        <v>403</v>
      </c>
      <c r="G2" s="3" t="s">
        <v>254</v>
      </c>
      <c r="H2" s="3" t="s">
        <v>559</v>
      </c>
      <c r="I2" s="3" t="s">
        <v>560</v>
      </c>
      <c r="J2" s="3" t="s">
        <v>560</v>
      </c>
      <c r="K2" s="3" t="s">
        <v>561</v>
      </c>
      <c r="L2" s="3" t="s">
        <v>403</v>
      </c>
      <c r="M2" s="3" t="s">
        <v>254</v>
      </c>
      <c r="N2" s="3" t="s">
        <v>562</v>
      </c>
      <c r="O2" s="3" t="s">
        <v>563</v>
      </c>
      <c r="P2" s="3" t="s">
        <v>563</v>
      </c>
      <c r="Q2" s="19" t="s">
        <v>561</v>
      </c>
      <c r="R2" s="7">
        <v>4</v>
      </c>
      <c r="S2" s="7"/>
      <c r="T2" s="7">
        <v>11</v>
      </c>
      <c r="U2" s="7">
        <v>0</v>
      </c>
      <c r="V2" s="42">
        <v>6</v>
      </c>
      <c r="W2" s="11"/>
      <c r="X2" s="38">
        <f>IF(AND(V2&lt;7,V2&gt;4),1,2)</f>
        <v>1</v>
      </c>
      <c r="Y2" s="37">
        <f>IF(V2&gt;4,X2," ")</f>
        <v>1</v>
      </c>
      <c r="Z2" s="38">
        <f>IF(AND(T2&gt;9,T2&lt;14),1," ")</f>
        <v>1</v>
      </c>
      <c r="AA2" s="38" t="str">
        <f>IF(AND(T2&gt;13,T2&lt;18),2," ")</f>
        <v> </v>
      </c>
      <c r="AB2" s="39" t="str">
        <f>IF(AND(T2&gt;17,T2&lt;21),3," ")</f>
        <v> </v>
      </c>
      <c r="AC2" s="37">
        <f>SUM(Z2:AB2)</f>
        <v>1</v>
      </c>
      <c r="AD2" s="40">
        <f>IF(AND($Y2=1,$AC2=1),6792.5," ")</f>
        <v>6792.5</v>
      </c>
      <c r="AE2" s="40" t="str">
        <f>IF(AND($Y2=1,$AC2=2),8830.25," ")</f>
        <v> </v>
      </c>
      <c r="AF2" s="40" t="str">
        <f>IF(AND($Y2=1,$AC2=3),12226.5," ")</f>
        <v> </v>
      </c>
      <c r="AG2" s="40" t="str">
        <f>IF(AND($Y2=1,$AC2=4),16981.25," ")</f>
        <v> </v>
      </c>
      <c r="AH2" s="40" t="str">
        <f>IF(AND($Y2=2,$AC2=1),8830.25," ")</f>
        <v> </v>
      </c>
      <c r="AI2" s="40" t="str">
        <f>IF(AND($Y2=2,$AC2=2),12226.5," ")</f>
        <v> </v>
      </c>
      <c r="AJ2" s="40" t="str">
        <f>IF(AND($Y2=2,$AC2=3),15622.75," ")</f>
        <v> </v>
      </c>
      <c r="AK2" s="40" t="str">
        <f>IF(AND($Y2=2,$AC2=4),20377.5," ")</f>
        <v> </v>
      </c>
      <c r="AL2" s="41">
        <f>SUM(AD2:AK2)</f>
        <v>6792.5</v>
      </c>
      <c r="AM2" s="65">
        <f>AL2/100*50</f>
        <v>3396.25</v>
      </c>
      <c r="AN2" s="93"/>
    </row>
    <row r="3" spans="1:40" ht="39.75" customHeight="1">
      <c r="A3" s="11">
        <v>2</v>
      </c>
      <c r="B3" s="4" t="s">
        <v>570</v>
      </c>
      <c r="C3" s="17" t="s">
        <v>506</v>
      </c>
      <c r="D3" s="3" t="s">
        <v>570</v>
      </c>
      <c r="E3" s="3" t="s">
        <v>571</v>
      </c>
      <c r="F3" s="3" t="s">
        <v>360</v>
      </c>
      <c r="G3" s="3" t="s">
        <v>254</v>
      </c>
      <c r="H3" s="3" t="s">
        <v>572</v>
      </c>
      <c r="I3" s="3" t="s">
        <v>573</v>
      </c>
      <c r="J3" s="3" t="s">
        <v>574</v>
      </c>
      <c r="K3" s="3" t="s">
        <v>575</v>
      </c>
      <c r="L3" s="19" t="s">
        <v>576</v>
      </c>
      <c r="M3" s="3" t="s">
        <v>254</v>
      </c>
      <c r="N3" s="19" t="s">
        <v>572</v>
      </c>
      <c r="O3" s="3" t="s">
        <v>573</v>
      </c>
      <c r="P3" s="3" t="s">
        <v>574</v>
      </c>
      <c r="Q3" s="19" t="s">
        <v>575</v>
      </c>
      <c r="R3" s="7">
        <v>4</v>
      </c>
      <c r="S3" s="1"/>
      <c r="T3" s="7">
        <v>10</v>
      </c>
      <c r="U3" s="7">
        <v>0</v>
      </c>
      <c r="V3" s="42">
        <v>5</v>
      </c>
      <c r="W3" s="13"/>
      <c r="X3" s="38">
        <f aca="true" t="shared" si="0" ref="X3:X10">IF(AND(V3&lt;7,V3&gt;4),1,2)</f>
        <v>1</v>
      </c>
      <c r="Y3" s="37">
        <f aca="true" t="shared" si="1" ref="Y3:Y10">IF(V3&gt;4,X3," ")</f>
        <v>1</v>
      </c>
      <c r="Z3" s="38">
        <f aca="true" t="shared" si="2" ref="Z3:Z10">IF(AND(T3&gt;9,T3&lt;14),1," ")</f>
        <v>1</v>
      </c>
      <c r="AA3" s="38" t="str">
        <f aca="true" t="shared" si="3" ref="AA3:AA10">IF(AND(T3&gt;13,T3&lt;18),2," ")</f>
        <v> </v>
      </c>
      <c r="AB3" s="39" t="str">
        <f aca="true" t="shared" si="4" ref="AB3:AB10">IF(AND(T3&gt;17,T3&lt;21),3," ")</f>
        <v> </v>
      </c>
      <c r="AC3" s="37">
        <f aca="true" t="shared" si="5" ref="AC3:AC10">SUM(Z3:AB3)</f>
        <v>1</v>
      </c>
      <c r="AD3" s="40">
        <f aca="true" t="shared" si="6" ref="AD3:AD10">IF(AND($Y3=1,$AC3=1),6792.5," ")</f>
        <v>6792.5</v>
      </c>
      <c r="AE3" s="40" t="str">
        <f aca="true" t="shared" si="7" ref="AE3:AE10">IF(AND($Y3=1,$AC3=2),8830.25," ")</f>
        <v> </v>
      </c>
      <c r="AF3" s="40" t="str">
        <f aca="true" t="shared" si="8" ref="AF3:AF10">IF(AND($Y3=1,$AC3=3),12226.5," ")</f>
        <v> </v>
      </c>
      <c r="AG3" s="40" t="str">
        <f aca="true" t="shared" si="9" ref="AG3:AG10">IF(AND($Y3=1,$AC3=4),16981.25," ")</f>
        <v> </v>
      </c>
      <c r="AH3" s="40" t="str">
        <f aca="true" t="shared" si="10" ref="AH3:AH10">IF(AND($Y3=2,$AC3=1),8830.25," ")</f>
        <v> </v>
      </c>
      <c r="AI3" s="40" t="str">
        <f aca="true" t="shared" si="11" ref="AI3:AI10">IF(AND($Y3=2,$AC3=2),12226.5," ")</f>
        <v> </v>
      </c>
      <c r="AJ3" s="40" t="str">
        <f aca="true" t="shared" si="12" ref="AJ3:AJ10">IF(AND($Y3=2,$AC3=3),15622.75," ")</f>
        <v> </v>
      </c>
      <c r="AK3" s="40" t="str">
        <f aca="true" t="shared" si="13" ref="AK3:AK10">IF(AND($Y3=2,$AC3=4),20377.5," ")</f>
        <v> </v>
      </c>
      <c r="AL3" s="41">
        <f aca="true" t="shared" si="14" ref="AL3:AL10">SUM(AD3:AK3)</f>
        <v>6792.5</v>
      </c>
      <c r="AM3" s="65">
        <f aca="true" t="shared" si="15" ref="AM3:AM10">AL3/100*50</f>
        <v>3396.25</v>
      </c>
      <c r="AN3" s="95"/>
    </row>
    <row r="4" spans="1:40" ht="39.75" customHeight="1">
      <c r="A4" s="11">
        <v>3</v>
      </c>
      <c r="B4" s="4" t="s">
        <v>374</v>
      </c>
      <c r="C4" s="3" t="s">
        <v>257</v>
      </c>
      <c r="D4" s="3" t="s">
        <v>263</v>
      </c>
      <c r="E4" s="3" t="s">
        <v>375</v>
      </c>
      <c r="F4" s="3" t="s">
        <v>373</v>
      </c>
      <c r="G4" s="3" t="s">
        <v>254</v>
      </c>
      <c r="H4" s="3" t="s">
        <v>376</v>
      </c>
      <c r="I4" s="3" t="s">
        <v>377</v>
      </c>
      <c r="J4" s="3" t="s">
        <v>377</v>
      </c>
      <c r="K4" s="3" t="s">
        <v>378</v>
      </c>
      <c r="L4" s="3" t="s">
        <v>373</v>
      </c>
      <c r="M4" s="3" t="s">
        <v>254</v>
      </c>
      <c r="N4" s="3" t="s">
        <v>376</v>
      </c>
      <c r="O4" s="3" t="s">
        <v>377</v>
      </c>
      <c r="P4" s="3" t="s">
        <v>377</v>
      </c>
      <c r="Q4" s="19" t="s">
        <v>378</v>
      </c>
      <c r="R4" s="7">
        <v>4</v>
      </c>
      <c r="S4" s="7"/>
      <c r="T4" s="7">
        <v>20</v>
      </c>
      <c r="U4" s="7">
        <v>0</v>
      </c>
      <c r="V4" s="42">
        <v>8</v>
      </c>
      <c r="W4" s="11"/>
      <c r="X4" s="38">
        <f t="shared" si="0"/>
        <v>2</v>
      </c>
      <c r="Y4" s="37">
        <f t="shared" si="1"/>
        <v>2</v>
      </c>
      <c r="Z4" s="38" t="str">
        <f t="shared" si="2"/>
        <v> </v>
      </c>
      <c r="AA4" s="38" t="str">
        <f t="shared" si="3"/>
        <v> </v>
      </c>
      <c r="AB4" s="39">
        <f t="shared" si="4"/>
        <v>3</v>
      </c>
      <c r="AC4" s="37">
        <f t="shared" si="5"/>
        <v>3</v>
      </c>
      <c r="AD4" s="40" t="str">
        <f t="shared" si="6"/>
        <v> </v>
      </c>
      <c r="AE4" s="40" t="str">
        <f t="shared" si="7"/>
        <v> </v>
      </c>
      <c r="AF4" s="40" t="str">
        <f t="shared" si="8"/>
        <v> </v>
      </c>
      <c r="AG4" s="40" t="str">
        <f t="shared" si="9"/>
        <v> </v>
      </c>
      <c r="AH4" s="40" t="str">
        <f t="shared" si="10"/>
        <v> </v>
      </c>
      <c r="AI4" s="40" t="str">
        <f t="shared" si="11"/>
        <v> </v>
      </c>
      <c r="AJ4" s="40">
        <f t="shared" si="12"/>
        <v>15622.75</v>
      </c>
      <c r="AK4" s="40" t="str">
        <f t="shared" si="13"/>
        <v> </v>
      </c>
      <c r="AL4" s="41">
        <f t="shared" si="14"/>
        <v>15622.75</v>
      </c>
      <c r="AM4" s="65">
        <f t="shared" si="15"/>
        <v>7811.38</v>
      </c>
      <c r="AN4" s="68">
        <f>SUM(AM2:AM4)</f>
        <v>14603.88</v>
      </c>
    </row>
    <row r="5" spans="1:40" ht="17.25" customHeight="1">
      <c r="A5" s="11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9"/>
      <c r="R5" s="7"/>
      <c r="S5" s="7"/>
      <c r="T5" s="7"/>
      <c r="U5" s="7"/>
      <c r="V5" s="42"/>
      <c r="W5" s="11"/>
      <c r="X5" s="38"/>
      <c r="Y5" s="37"/>
      <c r="Z5" s="38"/>
      <c r="AA5" s="38"/>
      <c r="AB5" s="39"/>
      <c r="AC5" s="37"/>
      <c r="AD5" s="40"/>
      <c r="AE5" s="40"/>
      <c r="AF5" s="40"/>
      <c r="AG5" s="40"/>
      <c r="AH5" s="40"/>
      <c r="AI5" s="40"/>
      <c r="AJ5" s="40"/>
      <c r="AK5" s="40"/>
      <c r="AL5" s="41"/>
      <c r="AM5" s="65"/>
      <c r="AN5" s="68"/>
    </row>
    <row r="6" spans="1:40" ht="39.75" customHeight="1">
      <c r="A6" s="11">
        <v>4</v>
      </c>
      <c r="B6" s="4" t="s">
        <v>832</v>
      </c>
      <c r="C6" s="3" t="s">
        <v>257</v>
      </c>
      <c r="D6" s="3" t="s">
        <v>833</v>
      </c>
      <c r="E6" s="3">
        <v>2569880582</v>
      </c>
      <c r="F6" s="3" t="s">
        <v>808</v>
      </c>
      <c r="G6" s="3" t="s">
        <v>803</v>
      </c>
      <c r="H6" s="3" t="s">
        <v>834</v>
      </c>
      <c r="I6" s="3" t="s">
        <v>835</v>
      </c>
      <c r="J6" s="3" t="s">
        <v>836</v>
      </c>
      <c r="K6" s="3" t="s">
        <v>837</v>
      </c>
      <c r="L6" s="3" t="s">
        <v>838</v>
      </c>
      <c r="M6" s="3" t="s">
        <v>803</v>
      </c>
      <c r="N6" s="3" t="s">
        <v>839</v>
      </c>
      <c r="O6" s="3" t="s">
        <v>840</v>
      </c>
      <c r="P6" s="3" t="s">
        <v>840</v>
      </c>
      <c r="Q6" s="19" t="s">
        <v>841</v>
      </c>
      <c r="R6" s="7">
        <v>4</v>
      </c>
      <c r="S6" s="7"/>
      <c r="T6" s="7">
        <v>6</v>
      </c>
      <c r="U6" s="7">
        <v>0</v>
      </c>
      <c r="V6" s="42">
        <v>4</v>
      </c>
      <c r="W6" s="11">
        <v>6</v>
      </c>
      <c r="X6" s="38">
        <f t="shared" si="0"/>
        <v>2</v>
      </c>
      <c r="Y6" s="37" t="str">
        <f t="shared" si="1"/>
        <v> </v>
      </c>
      <c r="Z6" s="38" t="str">
        <f t="shared" si="2"/>
        <v> </v>
      </c>
      <c r="AA6" s="38" t="str">
        <f t="shared" si="3"/>
        <v> </v>
      </c>
      <c r="AB6" s="39" t="str">
        <f t="shared" si="4"/>
        <v> </v>
      </c>
      <c r="AC6" s="37">
        <f t="shared" si="5"/>
        <v>0</v>
      </c>
      <c r="AD6" s="40" t="str">
        <f t="shared" si="6"/>
        <v> </v>
      </c>
      <c r="AE6" s="40" t="str">
        <f t="shared" si="7"/>
        <v> </v>
      </c>
      <c r="AF6" s="40" t="str">
        <f t="shared" si="8"/>
        <v> </v>
      </c>
      <c r="AG6" s="40" t="str">
        <f t="shared" si="9"/>
        <v> </v>
      </c>
      <c r="AH6" s="40" t="str">
        <f t="shared" si="10"/>
        <v> </v>
      </c>
      <c r="AI6" s="40" t="str">
        <f t="shared" si="11"/>
        <v> </v>
      </c>
      <c r="AJ6" s="40" t="str">
        <f t="shared" si="12"/>
        <v> </v>
      </c>
      <c r="AK6" s="40" t="str">
        <f t="shared" si="13"/>
        <v> </v>
      </c>
      <c r="AL6" s="41">
        <f t="shared" si="14"/>
        <v>0</v>
      </c>
      <c r="AM6" s="65">
        <f t="shared" si="15"/>
        <v>0</v>
      </c>
      <c r="AN6" s="68"/>
    </row>
    <row r="7" spans="1:40" ht="39.75" customHeight="1">
      <c r="A7" s="11">
        <v>5</v>
      </c>
      <c r="B7" s="4" t="s">
        <v>643</v>
      </c>
      <c r="C7" s="3" t="s">
        <v>506</v>
      </c>
      <c r="D7" s="3" t="s">
        <v>643</v>
      </c>
      <c r="E7" s="3" t="s">
        <v>52</v>
      </c>
      <c r="F7" s="3" t="s">
        <v>53</v>
      </c>
      <c r="G7" s="3" t="s">
        <v>803</v>
      </c>
      <c r="H7" s="3" t="s">
        <v>59</v>
      </c>
      <c r="I7" s="3" t="s">
        <v>55</v>
      </c>
      <c r="J7" s="3" t="s">
        <v>55</v>
      </c>
      <c r="K7" s="3" t="s">
        <v>60</v>
      </c>
      <c r="L7" s="3" t="s">
        <v>53</v>
      </c>
      <c r="M7" s="3" t="s">
        <v>803</v>
      </c>
      <c r="N7" s="3" t="s">
        <v>61</v>
      </c>
      <c r="O7" s="3" t="s">
        <v>62</v>
      </c>
      <c r="P7" s="3" t="s">
        <v>55</v>
      </c>
      <c r="Q7" s="19" t="s">
        <v>56</v>
      </c>
      <c r="R7" s="7">
        <v>4</v>
      </c>
      <c r="S7" s="7"/>
      <c r="T7" s="7">
        <v>20</v>
      </c>
      <c r="U7" s="7">
        <v>0</v>
      </c>
      <c r="V7" s="42">
        <v>8</v>
      </c>
      <c r="W7" s="11"/>
      <c r="X7" s="38">
        <f t="shared" si="0"/>
        <v>2</v>
      </c>
      <c r="Y7" s="37">
        <f t="shared" si="1"/>
        <v>2</v>
      </c>
      <c r="Z7" s="38" t="str">
        <f t="shared" si="2"/>
        <v> </v>
      </c>
      <c r="AA7" s="38" t="str">
        <f t="shared" si="3"/>
        <v> </v>
      </c>
      <c r="AB7" s="39">
        <f t="shared" si="4"/>
        <v>3</v>
      </c>
      <c r="AC7" s="37">
        <f t="shared" si="5"/>
        <v>3</v>
      </c>
      <c r="AD7" s="40" t="str">
        <f t="shared" si="6"/>
        <v> </v>
      </c>
      <c r="AE7" s="40" t="str">
        <f t="shared" si="7"/>
        <v> </v>
      </c>
      <c r="AF7" s="40" t="str">
        <f t="shared" si="8"/>
        <v> </v>
      </c>
      <c r="AG7" s="40" t="str">
        <f t="shared" si="9"/>
        <v> </v>
      </c>
      <c r="AH7" s="40" t="str">
        <f t="shared" si="10"/>
        <v> </v>
      </c>
      <c r="AI7" s="40" t="str">
        <f t="shared" si="11"/>
        <v> </v>
      </c>
      <c r="AJ7" s="40">
        <f t="shared" si="12"/>
        <v>15622.75</v>
      </c>
      <c r="AK7" s="40" t="str">
        <f t="shared" si="13"/>
        <v> </v>
      </c>
      <c r="AL7" s="41">
        <f t="shared" si="14"/>
        <v>15622.75</v>
      </c>
      <c r="AM7" s="65">
        <f t="shared" si="15"/>
        <v>7811.38</v>
      </c>
      <c r="AN7" s="68">
        <f>SUM(AM6:AM7)</f>
        <v>7811.38</v>
      </c>
    </row>
    <row r="8" spans="1:40" ht="17.25" customHeight="1">
      <c r="A8" s="11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9"/>
      <c r="R8" s="7"/>
      <c r="S8" s="7"/>
      <c r="T8" s="7"/>
      <c r="U8" s="7"/>
      <c r="V8" s="42"/>
      <c r="W8" s="11"/>
      <c r="X8" s="38"/>
      <c r="Y8" s="37"/>
      <c r="Z8" s="38"/>
      <c r="AA8" s="38"/>
      <c r="AB8" s="39"/>
      <c r="AC8" s="37"/>
      <c r="AD8" s="40"/>
      <c r="AE8" s="40"/>
      <c r="AF8" s="40"/>
      <c r="AG8" s="40"/>
      <c r="AH8" s="40"/>
      <c r="AI8" s="40"/>
      <c r="AJ8" s="40"/>
      <c r="AK8" s="40"/>
      <c r="AL8" s="41"/>
      <c r="AM8" s="65"/>
      <c r="AN8" s="68"/>
    </row>
    <row r="9" spans="1:40" ht="39.75" customHeight="1">
      <c r="A9" s="11">
        <v>6</v>
      </c>
      <c r="B9" s="4" t="s">
        <v>121</v>
      </c>
      <c r="C9" s="3" t="s">
        <v>257</v>
      </c>
      <c r="D9" s="3" t="s">
        <v>122</v>
      </c>
      <c r="E9" s="3" t="s">
        <v>123</v>
      </c>
      <c r="F9" s="3" t="s">
        <v>120</v>
      </c>
      <c r="G9" s="3" t="s">
        <v>424</v>
      </c>
      <c r="H9" s="3" t="s">
        <v>124</v>
      </c>
      <c r="I9" s="3" t="s">
        <v>125</v>
      </c>
      <c r="J9" s="3" t="s">
        <v>125</v>
      </c>
      <c r="K9" s="3" t="s">
        <v>126</v>
      </c>
      <c r="L9" s="3" t="s">
        <v>120</v>
      </c>
      <c r="M9" s="3" t="s">
        <v>424</v>
      </c>
      <c r="N9" s="3" t="s">
        <v>124</v>
      </c>
      <c r="O9" s="3" t="s">
        <v>125</v>
      </c>
      <c r="P9" s="3" t="s">
        <v>125</v>
      </c>
      <c r="Q9" s="19" t="s">
        <v>126</v>
      </c>
      <c r="R9" s="7">
        <v>4</v>
      </c>
      <c r="S9" s="7"/>
      <c r="T9" s="7">
        <v>10</v>
      </c>
      <c r="U9" s="7">
        <v>0</v>
      </c>
      <c r="V9" s="42">
        <v>5</v>
      </c>
      <c r="W9" s="11"/>
      <c r="X9" s="38">
        <f t="shared" si="0"/>
        <v>1</v>
      </c>
      <c r="Y9" s="37">
        <f t="shared" si="1"/>
        <v>1</v>
      </c>
      <c r="Z9" s="38">
        <f t="shared" si="2"/>
        <v>1</v>
      </c>
      <c r="AA9" s="38" t="str">
        <f t="shared" si="3"/>
        <v> </v>
      </c>
      <c r="AB9" s="39" t="str">
        <f t="shared" si="4"/>
        <v> </v>
      </c>
      <c r="AC9" s="37">
        <f t="shared" si="5"/>
        <v>1</v>
      </c>
      <c r="AD9" s="40">
        <f t="shared" si="6"/>
        <v>6792.5</v>
      </c>
      <c r="AE9" s="40" t="str">
        <f t="shared" si="7"/>
        <v> </v>
      </c>
      <c r="AF9" s="40" t="str">
        <f t="shared" si="8"/>
        <v> </v>
      </c>
      <c r="AG9" s="40" t="str">
        <f t="shared" si="9"/>
        <v> </v>
      </c>
      <c r="AH9" s="40" t="str">
        <f t="shared" si="10"/>
        <v> </v>
      </c>
      <c r="AI9" s="40" t="str">
        <f t="shared" si="11"/>
        <v> </v>
      </c>
      <c r="AJ9" s="40" t="str">
        <f t="shared" si="12"/>
        <v> </v>
      </c>
      <c r="AK9" s="40" t="str">
        <f t="shared" si="13"/>
        <v> </v>
      </c>
      <c r="AL9" s="41">
        <f t="shared" si="14"/>
        <v>6792.5</v>
      </c>
      <c r="AM9" s="65">
        <f t="shared" si="15"/>
        <v>3396.25</v>
      </c>
      <c r="AN9" s="68"/>
    </row>
    <row r="10" spans="1:40" ht="39.75" customHeight="1">
      <c r="A10" s="11">
        <v>7</v>
      </c>
      <c r="B10" s="4" t="s">
        <v>105</v>
      </c>
      <c r="C10" s="3" t="s">
        <v>257</v>
      </c>
      <c r="D10" s="3" t="s">
        <v>106</v>
      </c>
      <c r="E10" s="3" t="s">
        <v>107</v>
      </c>
      <c r="F10" s="3" t="s">
        <v>423</v>
      </c>
      <c r="G10" s="3" t="s">
        <v>424</v>
      </c>
      <c r="H10" s="3" t="s">
        <v>108</v>
      </c>
      <c r="I10" s="3" t="s">
        <v>109</v>
      </c>
      <c r="J10" s="3" t="s">
        <v>109</v>
      </c>
      <c r="K10" s="3" t="s">
        <v>110</v>
      </c>
      <c r="L10" s="3" t="s">
        <v>423</v>
      </c>
      <c r="M10" s="3" t="s">
        <v>424</v>
      </c>
      <c r="N10" s="3" t="s">
        <v>108</v>
      </c>
      <c r="O10" s="3" t="s">
        <v>109</v>
      </c>
      <c r="P10" s="3" t="s">
        <v>109</v>
      </c>
      <c r="Q10" s="19" t="s">
        <v>110</v>
      </c>
      <c r="R10" s="7">
        <v>4</v>
      </c>
      <c r="S10" s="7"/>
      <c r="T10" s="7">
        <v>6</v>
      </c>
      <c r="U10" s="7">
        <v>0</v>
      </c>
      <c r="V10" s="42">
        <v>6</v>
      </c>
      <c r="W10" s="11">
        <v>6</v>
      </c>
      <c r="X10" s="38">
        <f t="shared" si="0"/>
        <v>1</v>
      </c>
      <c r="Y10" s="37">
        <f t="shared" si="1"/>
        <v>1</v>
      </c>
      <c r="Z10" s="38" t="str">
        <f t="shared" si="2"/>
        <v> </v>
      </c>
      <c r="AA10" s="38" t="str">
        <f t="shared" si="3"/>
        <v> </v>
      </c>
      <c r="AB10" s="39" t="str">
        <f t="shared" si="4"/>
        <v> </v>
      </c>
      <c r="AC10" s="37">
        <f t="shared" si="5"/>
        <v>0</v>
      </c>
      <c r="AD10" s="40" t="str">
        <f t="shared" si="6"/>
        <v> </v>
      </c>
      <c r="AE10" s="40" t="str">
        <f t="shared" si="7"/>
        <v> </v>
      </c>
      <c r="AF10" s="40" t="str">
        <f t="shared" si="8"/>
        <v> </v>
      </c>
      <c r="AG10" s="40" t="str">
        <f t="shared" si="9"/>
        <v> </v>
      </c>
      <c r="AH10" s="40" t="str">
        <f t="shared" si="10"/>
        <v> </v>
      </c>
      <c r="AI10" s="40" t="str">
        <f t="shared" si="11"/>
        <v> </v>
      </c>
      <c r="AJ10" s="40" t="str">
        <f t="shared" si="12"/>
        <v> </v>
      </c>
      <c r="AK10" s="40" t="str">
        <f t="shared" si="13"/>
        <v> </v>
      </c>
      <c r="AL10" s="41">
        <f t="shared" si="14"/>
        <v>0</v>
      </c>
      <c r="AM10" s="65">
        <f t="shared" si="15"/>
        <v>0</v>
      </c>
      <c r="AN10" s="68">
        <f>SUM(AM9:AM10)</f>
        <v>3396.25</v>
      </c>
    </row>
    <row r="11" spans="2:40" ht="32.25" customHeight="1">
      <c r="B11" s="18" t="s">
        <v>345</v>
      </c>
      <c r="AL11" s="45">
        <f>SUM(AL2:AL10)</f>
        <v>51623</v>
      </c>
      <c r="AM11" s="69">
        <f>SUM(AM2:AM10)</f>
        <v>25811.51</v>
      </c>
      <c r="AN11" s="69">
        <f>SUM(AN2:AN10)</f>
        <v>25811.51</v>
      </c>
    </row>
    <row r="12" ht="18" customHeight="1"/>
    <row r="13" ht="18" customHeight="1">
      <c r="Q13" s="30" t="s">
        <v>988</v>
      </c>
    </row>
    <row r="14" ht="18" customHeight="1">
      <c r="Q14" s="31" t="s">
        <v>989</v>
      </c>
    </row>
    <row r="15" ht="18" customHeight="1">
      <c r="Q15" s="31" t="s">
        <v>990</v>
      </c>
    </row>
    <row r="16" ht="18" customHeight="1"/>
  </sheetData>
  <sheetProtection/>
  <autoFilter ref="C1:C16"/>
  <mergeCells count="1">
    <mergeCell ref="AN2:AN3"/>
  </mergeCells>
  <printOptions/>
  <pageMargins left="0.17" right="0.2" top="0.64" bottom="0.6" header="0.17" footer="0.22"/>
  <pageSetup horizontalDpi="600" verticalDpi="600" orientation="landscape" paperSize="9" scale="91" r:id="rId2"/>
  <headerFooter alignWithMargins="0">
    <oddHeader>&amp;L&amp;F&amp;R&amp;A</oddHeader>
    <oddFooter>&amp;Rpag. &amp;P di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N15"/>
  <sheetViews>
    <sheetView view="pageBreakPreview" zoomScale="60" zoomScalePageLayoutView="0"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22" sqref="S22"/>
    </sheetView>
  </sheetViews>
  <sheetFormatPr defaultColWidth="9.140625" defaultRowHeight="12.75"/>
  <cols>
    <col min="1" max="1" width="3.8515625" style="0" customWidth="1"/>
    <col min="2" max="2" width="24.7109375" style="0" customWidth="1"/>
    <col min="3" max="3" width="7.8515625" style="0" customWidth="1"/>
    <col min="4" max="4" width="24.00390625" style="0" hidden="1" customWidth="1"/>
    <col min="5" max="5" width="12.140625" style="64" hidden="1" customWidth="1"/>
    <col min="6" max="6" width="12.421875" style="0" hidden="1" customWidth="1"/>
    <col min="7" max="7" width="4.57421875" style="0" hidden="1" customWidth="1"/>
    <col min="8" max="8" width="9.00390625" style="0" hidden="1" customWidth="1"/>
    <col min="9" max="9" width="6.57421875" style="0" hidden="1" customWidth="1"/>
    <col min="10" max="10" width="7.00390625" style="0" hidden="1" customWidth="1"/>
    <col min="11" max="11" width="13.28125" style="0" hidden="1" customWidth="1"/>
    <col min="12" max="12" width="12.57421875" style="0" customWidth="1"/>
    <col min="13" max="13" width="5.28125" style="0" customWidth="1"/>
    <col min="14" max="14" width="10.7109375" style="0" customWidth="1"/>
    <col min="15" max="15" width="12.00390625" style="0" hidden="1" customWidth="1"/>
    <col min="16" max="16" width="11.57421875" style="0" hidden="1" customWidth="1"/>
    <col min="17" max="17" width="21.8515625" style="0" customWidth="1"/>
    <col min="18" max="18" width="7.140625" style="0" hidden="1" customWidth="1"/>
    <col min="19" max="19" width="11.28125" style="0" customWidth="1"/>
    <col min="21" max="21" width="7.28125" style="0" bestFit="1" customWidth="1"/>
    <col min="22" max="22" width="6.8515625" style="0" bestFit="1" customWidth="1"/>
    <col min="23" max="23" width="15.00390625" style="0" customWidth="1"/>
    <col min="24" max="38" width="9.140625" style="0" hidden="1" customWidth="1"/>
  </cols>
  <sheetData>
    <row r="1" spans="1:40" ht="33.75">
      <c r="A1" s="1"/>
      <c r="B1" s="5" t="s">
        <v>244</v>
      </c>
      <c r="C1" s="5" t="s">
        <v>245</v>
      </c>
      <c r="D1" s="5" t="s">
        <v>246</v>
      </c>
      <c r="E1" s="62" t="s">
        <v>247</v>
      </c>
      <c r="F1" s="5" t="s">
        <v>248</v>
      </c>
      <c r="G1" s="5" t="s">
        <v>249</v>
      </c>
      <c r="H1" s="5" t="s">
        <v>250</v>
      </c>
      <c r="I1" s="5" t="s">
        <v>251</v>
      </c>
      <c r="J1" s="5" t="s">
        <v>252</v>
      </c>
      <c r="K1" s="5" t="s">
        <v>253</v>
      </c>
      <c r="L1" s="5" t="s">
        <v>771</v>
      </c>
      <c r="M1" s="5" t="s">
        <v>249</v>
      </c>
      <c r="N1" s="5" t="s">
        <v>250</v>
      </c>
      <c r="O1" s="5" t="s">
        <v>251</v>
      </c>
      <c r="P1" s="5" t="s">
        <v>251</v>
      </c>
      <c r="Q1" s="5" t="s">
        <v>253</v>
      </c>
      <c r="R1" s="5" t="s">
        <v>905</v>
      </c>
      <c r="S1" s="5" t="s">
        <v>272</v>
      </c>
      <c r="T1" s="5" t="s">
        <v>452</v>
      </c>
      <c r="U1" s="5" t="s">
        <v>906</v>
      </c>
      <c r="V1" s="8" t="s">
        <v>907</v>
      </c>
      <c r="W1" s="8" t="s">
        <v>344</v>
      </c>
      <c r="X1" s="35" t="s">
        <v>991</v>
      </c>
      <c r="Y1" s="34" t="s">
        <v>991</v>
      </c>
      <c r="Z1" s="35" t="s">
        <v>992</v>
      </c>
      <c r="AA1" s="35" t="s">
        <v>992</v>
      </c>
      <c r="AB1" s="35" t="s">
        <v>992</v>
      </c>
      <c r="AC1" s="34" t="s">
        <v>992</v>
      </c>
      <c r="AD1" s="34" t="s">
        <v>993</v>
      </c>
      <c r="AE1" s="34" t="s">
        <v>994</v>
      </c>
      <c r="AF1" s="34" t="s">
        <v>995</v>
      </c>
      <c r="AG1" s="34" t="s">
        <v>996</v>
      </c>
      <c r="AH1" s="34" t="s">
        <v>997</v>
      </c>
      <c r="AI1" s="34" t="s">
        <v>998</v>
      </c>
      <c r="AJ1" s="34" t="s">
        <v>999</v>
      </c>
      <c r="AK1" s="34" t="s">
        <v>1000</v>
      </c>
      <c r="AL1" s="36"/>
      <c r="AM1" s="60" t="s">
        <v>1006</v>
      </c>
      <c r="AN1" s="34" t="s">
        <v>1007</v>
      </c>
    </row>
    <row r="2" spans="1:40" ht="50.25" customHeight="1">
      <c r="A2" s="11">
        <v>1</v>
      </c>
      <c r="B2" s="4" t="s">
        <v>473</v>
      </c>
      <c r="C2" s="17" t="s">
        <v>257</v>
      </c>
      <c r="D2" s="3" t="s">
        <v>474</v>
      </c>
      <c r="E2" s="63">
        <v>6584180720</v>
      </c>
      <c r="F2" s="3" t="s">
        <v>475</v>
      </c>
      <c r="G2" s="3" t="s">
        <v>254</v>
      </c>
      <c r="H2" s="3" t="s">
        <v>476</v>
      </c>
      <c r="I2" s="3" t="s">
        <v>477</v>
      </c>
      <c r="J2" s="3" t="s">
        <v>477</v>
      </c>
      <c r="K2" s="3" t="s">
        <v>478</v>
      </c>
      <c r="L2" s="19" t="s">
        <v>475</v>
      </c>
      <c r="M2" s="3" t="s">
        <v>254</v>
      </c>
      <c r="N2" s="19" t="s">
        <v>479</v>
      </c>
      <c r="O2" s="3" t="s">
        <v>480</v>
      </c>
      <c r="P2" s="3" t="s">
        <v>480</v>
      </c>
      <c r="Q2" s="19" t="s">
        <v>478</v>
      </c>
      <c r="R2" s="7">
        <v>3</v>
      </c>
      <c r="S2" s="1"/>
      <c r="T2" s="7">
        <v>18</v>
      </c>
      <c r="U2" s="7">
        <v>0</v>
      </c>
      <c r="V2" s="9">
        <v>7</v>
      </c>
      <c r="W2" s="13"/>
      <c r="X2" s="38">
        <f aca="true" t="shared" si="0" ref="X2:X9">IF(AND(V2&lt;7,V2&gt;4),1,2)</f>
        <v>2</v>
      </c>
      <c r="Y2" s="37">
        <f aca="true" t="shared" si="1" ref="Y2:Y9">IF(V2&gt;4,X2," ")</f>
        <v>2</v>
      </c>
      <c r="Z2" s="38" t="str">
        <f aca="true" t="shared" si="2" ref="Z2:Z9">IF(AND(T2&gt;9,T2&lt;14),1," ")</f>
        <v> </v>
      </c>
      <c r="AA2" s="38" t="str">
        <f aca="true" t="shared" si="3" ref="AA2:AA9">IF(AND(T2&gt;13,T2&lt;18),2," ")</f>
        <v> </v>
      </c>
      <c r="AB2" s="39">
        <f aca="true" t="shared" si="4" ref="AB2:AB9">IF(AND(T2&gt;17,T2&lt;21),3," ")</f>
        <v>3</v>
      </c>
      <c r="AC2" s="37">
        <f aca="true" t="shared" si="5" ref="AC2:AC9">SUM(Z2:AB2)</f>
        <v>3</v>
      </c>
      <c r="AD2" s="40" t="str">
        <f aca="true" t="shared" si="6" ref="AD2:AD9">IF(AND($Y2=1,$AC2=1),6792.5," ")</f>
        <v> </v>
      </c>
      <c r="AE2" s="40" t="str">
        <f aca="true" t="shared" si="7" ref="AE2:AE9">IF(AND($Y2=1,$AC2=2),8830.25," ")</f>
        <v> </v>
      </c>
      <c r="AF2" s="40" t="str">
        <f aca="true" t="shared" si="8" ref="AF2:AF9">IF(AND($Y2=1,$AC2=3),12226.5," ")</f>
        <v> </v>
      </c>
      <c r="AG2" s="40" t="str">
        <f aca="true" t="shared" si="9" ref="AG2:AG9">IF(AND($Y2=1,$AC2=4),16981.25," ")</f>
        <v> </v>
      </c>
      <c r="AH2" s="40" t="str">
        <f aca="true" t="shared" si="10" ref="AH2:AH9">IF(AND($Y2=2,$AC2=1),8830.25," ")</f>
        <v> </v>
      </c>
      <c r="AI2" s="40" t="str">
        <f aca="true" t="shared" si="11" ref="AI2:AI9">IF(AND($Y2=2,$AC2=2),12226.5," ")</f>
        <v> </v>
      </c>
      <c r="AJ2" s="40">
        <f aca="true" t="shared" si="12" ref="AJ2:AJ9">IF(AND($Y2=2,$AC2=3),15622.75," ")</f>
        <v>15622.75</v>
      </c>
      <c r="AK2" s="40" t="str">
        <f aca="true" t="shared" si="13" ref="AK2:AK9">IF(AND($Y2=2,$AC2=4),20377.5," ")</f>
        <v> </v>
      </c>
      <c r="AL2" s="41">
        <f aca="true" t="shared" si="14" ref="AL2:AL9">SUM(AD2:AK2)</f>
        <v>15622.75</v>
      </c>
      <c r="AM2" s="65">
        <f aca="true" t="shared" si="15" ref="AM2:AM9">AL2/100*50</f>
        <v>7811.38</v>
      </c>
      <c r="AN2" s="68">
        <f>AM2</f>
        <v>7811.38</v>
      </c>
    </row>
    <row r="3" spans="1:40" ht="14.25" customHeight="1">
      <c r="A3" s="11"/>
      <c r="B3" s="4"/>
      <c r="C3" s="17"/>
      <c r="D3" s="3"/>
      <c r="E3" s="63"/>
      <c r="F3" s="3"/>
      <c r="G3" s="3"/>
      <c r="H3" s="3"/>
      <c r="I3" s="3"/>
      <c r="J3" s="3"/>
      <c r="K3" s="3"/>
      <c r="L3" s="19"/>
      <c r="M3" s="3"/>
      <c r="N3" s="19"/>
      <c r="O3" s="3"/>
      <c r="P3" s="3"/>
      <c r="Q3" s="19"/>
      <c r="R3" s="7"/>
      <c r="S3" s="1"/>
      <c r="T3" s="7"/>
      <c r="U3" s="7"/>
      <c r="V3" s="9"/>
      <c r="W3" s="13"/>
      <c r="X3" s="38"/>
      <c r="Y3" s="37"/>
      <c r="Z3" s="38"/>
      <c r="AA3" s="38"/>
      <c r="AB3" s="39"/>
      <c r="AC3" s="37"/>
      <c r="AD3" s="40"/>
      <c r="AE3" s="40"/>
      <c r="AF3" s="40"/>
      <c r="AG3" s="40"/>
      <c r="AH3" s="40"/>
      <c r="AI3" s="40"/>
      <c r="AJ3" s="40"/>
      <c r="AK3" s="40"/>
      <c r="AL3" s="41"/>
      <c r="AM3" s="65"/>
      <c r="AN3" s="68"/>
    </row>
    <row r="4" spans="1:40" ht="51">
      <c r="A4" s="11">
        <v>2</v>
      </c>
      <c r="B4" s="4" t="s">
        <v>953</v>
      </c>
      <c r="C4" s="3" t="s">
        <v>257</v>
      </c>
      <c r="D4" s="3" t="s">
        <v>954</v>
      </c>
      <c r="E4" s="63" t="s">
        <v>955</v>
      </c>
      <c r="F4" s="3" t="s">
        <v>952</v>
      </c>
      <c r="G4" s="3" t="s">
        <v>803</v>
      </c>
      <c r="H4" s="3" t="s">
        <v>956</v>
      </c>
      <c r="I4" s="3" t="s">
        <v>957</v>
      </c>
      <c r="J4" s="3" t="s">
        <v>957</v>
      </c>
      <c r="K4" s="3" t="s">
        <v>958</v>
      </c>
      <c r="L4" s="3" t="s">
        <v>952</v>
      </c>
      <c r="M4" s="3" t="s">
        <v>803</v>
      </c>
      <c r="N4" s="3" t="s">
        <v>956</v>
      </c>
      <c r="O4" s="3" t="s">
        <v>957</v>
      </c>
      <c r="P4" s="3" t="s">
        <v>957</v>
      </c>
      <c r="Q4" s="3" t="s">
        <v>958</v>
      </c>
      <c r="R4" s="7">
        <v>3</v>
      </c>
      <c r="S4" s="7"/>
      <c r="T4" s="7">
        <v>8</v>
      </c>
      <c r="U4" s="7">
        <v>0</v>
      </c>
      <c r="V4" s="42">
        <v>8</v>
      </c>
      <c r="W4" s="11">
        <v>6</v>
      </c>
      <c r="X4" s="38">
        <f t="shared" si="0"/>
        <v>2</v>
      </c>
      <c r="Y4" s="37">
        <f t="shared" si="1"/>
        <v>2</v>
      </c>
      <c r="Z4" s="38" t="str">
        <f t="shared" si="2"/>
        <v> </v>
      </c>
      <c r="AA4" s="38" t="str">
        <f t="shared" si="3"/>
        <v> </v>
      </c>
      <c r="AB4" s="39" t="str">
        <f t="shared" si="4"/>
        <v> </v>
      </c>
      <c r="AC4" s="37">
        <f t="shared" si="5"/>
        <v>0</v>
      </c>
      <c r="AD4" s="40" t="str">
        <f t="shared" si="6"/>
        <v> </v>
      </c>
      <c r="AE4" s="40" t="str">
        <f t="shared" si="7"/>
        <v> </v>
      </c>
      <c r="AF4" s="40" t="str">
        <f t="shared" si="8"/>
        <v> </v>
      </c>
      <c r="AG4" s="40" t="str">
        <f t="shared" si="9"/>
        <v> </v>
      </c>
      <c r="AH4" s="40" t="str">
        <f t="shared" si="10"/>
        <v> </v>
      </c>
      <c r="AI4" s="40" t="str">
        <f t="shared" si="11"/>
        <v> </v>
      </c>
      <c r="AJ4" s="40" t="str">
        <f t="shared" si="12"/>
        <v> </v>
      </c>
      <c r="AK4" s="40" t="str">
        <f t="shared" si="13"/>
        <v> </v>
      </c>
      <c r="AL4" s="41">
        <f t="shared" si="14"/>
        <v>0</v>
      </c>
      <c r="AM4" s="65">
        <f t="shared" si="15"/>
        <v>0</v>
      </c>
      <c r="AN4" s="96"/>
    </row>
    <row r="5" spans="1:40" ht="38.25">
      <c r="A5" s="11">
        <v>3</v>
      </c>
      <c r="B5" s="4" t="s">
        <v>864</v>
      </c>
      <c r="C5" s="3" t="s">
        <v>257</v>
      </c>
      <c r="D5" s="3" t="s">
        <v>865</v>
      </c>
      <c r="E5" s="63">
        <v>3209980758</v>
      </c>
      <c r="F5" s="3" t="s">
        <v>866</v>
      </c>
      <c r="G5" s="3" t="s">
        <v>803</v>
      </c>
      <c r="H5" s="3" t="s">
        <v>867</v>
      </c>
      <c r="I5" s="3" t="s">
        <v>868</v>
      </c>
      <c r="J5" s="3" t="s">
        <v>869</v>
      </c>
      <c r="K5" s="3" t="s">
        <v>870</v>
      </c>
      <c r="L5" s="3" t="s">
        <v>863</v>
      </c>
      <c r="M5" s="3" t="s">
        <v>803</v>
      </c>
      <c r="N5" s="3" t="s">
        <v>871</v>
      </c>
      <c r="O5" s="3" t="s">
        <v>872</v>
      </c>
      <c r="P5" s="3" t="s">
        <v>869</v>
      </c>
      <c r="Q5" s="3" t="s">
        <v>870</v>
      </c>
      <c r="R5" s="7">
        <v>3</v>
      </c>
      <c r="S5" s="7"/>
      <c r="T5" s="7">
        <v>10</v>
      </c>
      <c r="U5" s="7">
        <v>0</v>
      </c>
      <c r="V5" s="42">
        <v>7</v>
      </c>
      <c r="W5" s="11"/>
      <c r="X5" s="38">
        <f t="shared" si="0"/>
        <v>2</v>
      </c>
      <c r="Y5" s="37">
        <f t="shared" si="1"/>
        <v>2</v>
      </c>
      <c r="Z5" s="38">
        <f t="shared" si="2"/>
        <v>1</v>
      </c>
      <c r="AA5" s="38" t="str">
        <f t="shared" si="3"/>
        <v> </v>
      </c>
      <c r="AB5" s="39" t="str">
        <f t="shared" si="4"/>
        <v> </v>
      </c>
      <c r="AC5" s="37">
        <f t="shared" si="5"/>
        <v>1</v>
      </c>
      <c r="AD5" s="40" t="str">
        <f t="shared" si="6"/>
        <v> </v>
      </c>
      <c r="AE5" s="40" t="str">
        <f t="shared" si="7"/>
        <v> </v>
      </c>
      <c r="AF5" s="40" t="str">
        <f t="shared" si="8"/>
        <v> </v>
      </c>
      <c r="AG5" s="40" t="str">
        <f t="shared" si="9"/>
        <v> </v>
      </c>
      <c r="AH5" s="40">
        <f t="shared" si="10"/>
        <v>8830.25</v>
      </c>
      <c r="AI5" s="40" t="str">
        <f t="shared" si="11"/>
        <v> </v>
      </c>
      <c r="AJ5" s="40" t="str">
        <f t="shared" si="12"/>
        <v> </v>
      </c>
      <c r="AK5" s="40" t="str">
        <f t="shared" si="13"/>
        <v> </v>
      </c>
      <c r="AL5" s="41">
        <f t="shared" si="14"/>
        <v>8830.25</v>
      </c>
      <c r="AM5" s="65">
        <f t="shared" si="15"/>
        <v>4415.13</v>
      </c>
      <c r="AN5" s="97"/>
    </row>
    <row r="6" spans="1:40" ht="49.5" customHeight="1">
      <c r="A6" s="11">
        <v>4</v>
      </c>
      <c r="B6" s="4" t="s">
        <v>937</v>
      </c>
      <c r="C6" s="3" t="s">
        <v>257</v>
      </c>
      <c r="D6" s="3" t="s">
        <v>937</v>
      </c>
      <c r="E6" s="63">
        <v>412390759</v>
      </c>
      <c r="F6" s="3" t="s">
        <v>936</v>
      </c>
      <c r="G6" s="3" t="s">
        <v>803</v>
      </c>
      <c r="H6" s="3" t="s">
        <v>938</v>
      </c>
      <c r="I6" s="3" t="s">
        <v>939</v>
      </c>
      <c r="J6" s="3" t="s">
        <v>939</v>
      </c>
      <c r="K6" s="3" t="s">
        <v>940</v>
      </c>
      <c r="L6" s="3" t="s">
        <v>936</v>
      </c>
      <c r="M6" s="3" t="s">
        <v>803</v>
      </c>
      <c r="N6" s="3" t="s">
        <v>941</v>
      </c>
      <c r="O6" s="3" t="s">
        <v>939</v>
      </c>
      <c r="P6" s="3" t="s">
        <v>939</v>
      </c>
      <c r="Q6" s="3" t="s">
        <v>940</v>
      </c>
      <c r="R6" s="7">
        <v>3</v>
      </c>
      <c r="S6" s="7"/>
      <c r="T6" s="7">
        <v>10</v>
      </c>
      <c r="U6" s="7">
        <v>0</v>
      </c>
      <c r="V6" s="42">
        <v>4</v>
      </c>
      <c r="W6" s="11">
        <v>6</v>
      </c>
      <c r="X6" s="38">
        <f t="shared" si="0"/>
        <v>2</v>
      </c>
      <c r="Y6" s="37" t="str">
        <f t="shared" si="1"/>
        <v> </v>
      </c>
      <c r="Z6" s="38">
        <f t="shared" si="2"/>
        <v>1</v>
      </c>
      <c r="AA6" s="38" t="str">
        <f t="shared" si="3"/>
        <v> </v>
      </c>
      <c r="AB6" s="39" t="str">
        <f t="shared" si="4"/>
        <v> </v>
      </c>
      <c r="AC6" s="37">
        <f t="shared" si="5"/>
        <v>1</v>
      </c>
      <c r="AD6" s="40" t="str">
        <f t="shared" si="6"/>
        <v> </v>
      </c>
      <c r="AE6" s="40" t="str">
        <f t="shared" si="7"/>
        <v> </v>
      </c>
      <c r="AF6" s="40" t="str">
        <f t="shared" si="8"/>
        <v> </v>
      </c>
      <c r="AG6" s="40" t="str">
        <f t="shared" si="9"/>
        <v> </v>
      </c>
      <c r="AH6" s="40" t="str">
        <f t="shared" si="10"/>
        <v> </v>
      </c>
      <c r="AI6" s="40" t="str">
        <f t="shared" si="11"/>
        <v> </v>
      </c>
      <c r="AJ6" s="40" t="str">
        <f t="shared" si="12"/>
        <v> </v>
      </c>
      <c r="AK6" s="40" t="str">
        <f t="shared" si="13"/>
        <v> </v>
      </c>
      <c r="AL6" s="41">
        <f t="shared" si="14"/>
        <v>0</v>
      </c>
      <c r="AM6" s="65">
        <f t="shared" si="15"/>
        <v>0</v>
      </c>
      <c r="AN6" s="98"/>
    </row>
    <row r="7" spans="1:40" ht="60" customHeight="1">
      <c r="A7" s="11">
        <v>5</v>
      </c>
      <c r="B7" s="4" t="s">
        <v>894</v>
      </c>
      <c r="C7" s="17" t="s">
        <v>257</v>
      </c>
      <c r="D7" s="3" t="s">
        <v>897</v>
      </c>
      <c r="E7" s="63" t="s">
        <v>896</v>
      </c>
      <c r="F7" s="3" t="s">
        <v>895</v>
      </c>
      <c r="G7" s="3" t="s">
        <v>803</v>
      </c>
      <c r="H7" s="3" t="s">
        <v>898</v>
      </c>
      <c r="I7" s="3" t="s">
        <v>899</v>
      </c>
      <c r="J7" s="3" t="s">
        <v>899</v>
      </c>
      <c r="K7" s="3" t="s">
        <v>900</v>
      </c>
      <c r="L7" s="19" t="s">
        <v>895</v>
      </c>
      <c r="M7" s="3" t="s">
        <v>803</v>
      </c>
      <c r="N7" s="19" t="s">
        <v>898</v>
      </c>
      <c r="O7" s="3" t="s">
        <v>899</v>
      </c>
      <c r="P7" s="3" t="s">
        <v>899</v>
      </c>
      <c r="Q7" s="32" t="s">
        <v>900</v>
      </c>
      <c r="R7" s="7">
        <v>3</v>
      </c>
      <c r="S7" s="1"/>
      <c r="T7" s="7">
        <v>10</v>
      </c>
      <c r="U7" s="7">
        <v>0</v>
      </c>
      <c r="V7" s="42">
        <v>5</v>
      </c>
      <c r="W7" s="29"/>
      <c r="X7" s="38">
        <f t="shared" si="0"/>
        <v>1</v>
      </c>
      <c r="Y7" s="37">
        <f t="shared" si="1"/>
        <v>1</v>
      </c>
      <c r="Z7" s="38">
        <f t="shared" si="2"/>
        <v>1</v>
      </c>
      <c r="AA7" s="38" t="str">
        <f t="shared" si="3"/>
        <v> </v>
      </c>
      <c r="AB7" s="39" t="str">
        <f t="shared" si="4"/>
        <v> </v>
      </c>
      <c r="AC7" s="37">
        <f t="shared" si="5"/>
        <v>1</v>
      </c>
      <c r="AD7" s="40">
        <f t="shared" si="6"/>
        <v>6792.5</v>
      </c>
      <c r="AE7" s="40" t="str">
        <f t="shared" si="7"/>
        <v> </v>
      </c>
      <c r="AF7" s="40" t="str">
        <f t="shared" si="8"/>
        <v> </v>
      </c>
      <c r="AG7" s="40" t="str">
        <f t="shared" si="9"/>
        <v> </v>
      </c>
      <c r="AH7" s="40" t="str">
        <f t="shared" si="10"/>
        <v> </v>
      </c>
      <c r="AI7" s="40" t="str">
        <f t="shared" si="11"/>
        <v> </v>
      </c>
      <c r="AJ7" s="40" t="str">
        <f t="shared" si="12"/>
        <v> </v>
      </c>
      <c r="AK7" s="40" t="str">
        <f t="shared" si="13"/>
        <v> </v>
      </c>
      <c r="AL7" s="41">
        <f t="shared" si="14"/>
        <v>6792.5</v>
      </c>
      <c r="AM7" s="65">
        <f t="shared" si="15"/>
        <v>3396.25</v>
      </c>
      <c r="AN7" s="68">
        <f>SUM(AM4:AM7)</f>
        <v>7811.38</v>
      </c>
    </row>
    <row r="8" spans="1:40" ht="13.5" customHeight="1">
      <c r="A8" s="11"/>
      <c r="B8" s="4"/>
      <c r="C8" s="17"/>
      <c r="D8" s="3"/>
      <c r="E8" s="63"/>
      <c r="F8" s="3"/>
      <c r="G8" s="3"/>
      <c r="H8" s="3"/>
      <c r="I8" s="3"/>
      <c r="J8" s="3"/>
      <c r="K8" s="3"/>
      <c r="L8" s="19"/>
      <c r="M8" s="3"/>
      <c r="N8" s="19"/>
      <c r="O8" s="3"/>
      <c r="P8" s="3"/>
      <c r="Q8" s="32"/>
      <c r="R8" s="7"/>
      <c r="S8" s="1"/>
      <c r="T8" s="7"/>
      <c r="U8" s="7"/>
      <c r="V8" s="42"/>
      <c r="W8" s="29"/>
      <c r="X8" s="38"/>
      <c r="Y8" s="37"/>
      <c r="Z8" s="38"/>
      <c r="AA8" s="38"/>
      <c r="AB8" s="39"/>
      <c r="AC8" s="37"/>
      <c r="AD8" s="40"/>
      <c r="AE8" s="40"/>
      <c r="AF8" s="40"/>
      <c r="AG8" s="40"/>
      <c r="AH8" s="40"/>
      <c r="AI8" s="40"/>
      <c r="AJ8" s="40"/>
      <c r="AK8" s="40"/>
      <c r="AL8" s="41"/>
      <c r="AM8" s="65"/>
      <c r="AN8" s="68"/>
    </row>
    <row r="9" spans="1:40" ht="75.75" customHeight="1">
      <c r="A9" s="11">
        <v>6</v>
      </c>
      <c r="B9" s="4" t="s">
        <v>673</v>
      </c>
      <c r="C9" s="17" t="s">
        <v>257</v>
      </c>
      <c r="D9" s="3"/>
      <c r="E9" s="63"/>
      <c r="F9" s="3" t="s">
        <v>135</v>
      </c>
      <c r="G9" s="3" t="s">
        <v>424</v>
      </c>
      <c r="H9" s="3" t="s">
        <v>321</v>
      </c>
      <c r="I9" s="12" t="s">
        <v>323</v>
      </c>
      <c r="J9" s="12" t="s">
        <v>323</v>
      </c>
      <c r="K9" s="3" t="s">
        <v>322</v>
      </c>
      <c r="L9" s="19" t="s">
        <v>135</v>
      </c>
      <c r="M9" s="3" t="s">
        <v>424</v>
      </c>
      <c r="N9" s="19" t="s">
        <v>321</v>
      </c>
      <c r="O9" s="3"/>
      <c r="P9" s="3"/>
      <c r="Q9" s="33" t="s">
        <v>470</v>
      </c>
      <c r="R9" s="7">
        <v>3</v>
      </c>
      <c r="S9" s="1"/>
      <c r="T9" s="78">
        <v>10</v>
      </c>
      <c r="U9" s="7">
        <v>0</v>
      </c>
      <c r="V9" s="42">
        <v>7</v>
      </c>
      <c r="W9" s="13"/>
      <c r="X9" s="38">
        <f t="shared" si="0"/>
        <v>2</v>
      </c>
      <c r="Y9" s="37">
        <f t="shared" si="1"/>
        <v>2</v>
      </c>
      <c r="Z9" s="38">
        <f t="shared" si="2"/>
        <v>1</v>
      </c>
      <c r="AA9" s="38" t="str">
        <f t="shared" si="3"/>
        <v> </v>
      </c>
      <c r="AB9" s="39" t="str">
        <f t="shared" si="4"/>
        <v> </v>
      </c>
      <c r="AC9" s="37">
        <f t="shared" si="5"/>
        <v>1</v>
      </c>
      <c r="AD9" s="40" t="str">
        <f t="shared" si="6"/>
        <v> </v>
      </c>
      <c r="AE9" s="40" t="str">
        <f t="shared" si="7"/>
        <v> </v>
      </c>
      <c r="AF9" s="40" t="str">
        <f t="shared" si="8"/>
        <v> </v>
      </c>
      <c r="AG9" s="40" t="str">
        <f t="shared" si="9"/>
        <v> </v>
      </c>
      <c r="AH9" s="40">
        <f t="shared" si="10"/>
        <v>8830.25</v>
      </c>
      <c r="AI9" s="40" t="str">
        <f t="shared" si="11"/>
        <v> </v>
      </c>
      <c r="AJ9" s="40" t="str">
        <f t="shared" si="12"/>
        <v> </v>
      </c>
      <c r="AK9" s="40" t="str">
        <f t="shared" si="13"/>
        <v> </v>
      </c>
      <c r="AL9" s="41">
        <f t="shared" si="14"/>
        <v>8830.25</v>
      </c>
      <c r="AM9" s="65">
        <f t="shared" si="15"/>
        <v>4415.13</v>
      </c>
      <c r="AN9" s="68">
        <f>AM9</f>
        <v>4415.13</v>
      </c>
    </row>
    <row r="10" spans="2:40" ht="23.25">
      <c r="B10" s="18" t="s">
        <v>345</v>
      </c>
      <c r="AL10" s="45">
        <f>SUM(AL2:AL9)</f>
        <v>40075.75</v>
      </c>
      <c r="AM10" s="69">
        <f>SUM(AM2:AM9)</f>
        <v>20037.89</v>
      </c>
      <c r="AN10" s="69">
        <f>SUM(AN2:AN9)</f>
        <v>20037.89</v>
      </c>
    </row>
    <row r="11" ht="12.75">
      <c r="B11">
        <f>COUNTIF(C2:C9,"scuola statale")</f>
        <v>0</v>
      </c>
    </row>
    <row r="12" ht="15.75">
      <c r="Q12" s="30" t="s">
        <v>988</v>
      </c>
    </row>
    <row r="13" ht="15.75">
      <c r="Q13" s="31" t="s">
        <v>989</v>
      </c>
    </row>
    <row r="14" ht="15.75">
      <c r="Q14" s="31" t="s">
        <v>990</v>
      </c>
    </row>
    <row r="15" ht="15.75">
      <c r="Q15" s="31"/>
    </row>
  </sheetData>
  <sheetProtection/>
  <autoFilter ref="C1:C14"/>
  <mergeCells count="1">
    <mergeCell ref="AN4:AN6"/>
  </mergeCells>
  <hyperlinks>
    <hyperlink ref="K9" r:id="rId1" display="IST.BRIGIDAPOSTORINO@HOTMAIL.IT"/>
    <hyperlink ref="Q9" r:id="rId2" display="brigidapostorino@virgilio.it"/>
  </hyperlinks>
  <printOptions/>
  <pageMargins left="0.17" right="0.16" top="1" bottom="1" header="0.36" footer="0.5"/>
  <pageSetup horizontalDpi="600" verticalDpi="600" orientation="landscape" paperSize="9" scale="88" r:id="rId4"/>
  <headerFooter alignWithMargins="0">
    <oddHeader>&amp;L&amp;F&amp;R&amp;A</oddHeader>
    <oddFooter>&amp;Rpag. &amp;P di&amp;N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7"/>
  <sheetViews>
    <sheetView view="pageBreakPreview" zoomScale="6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34" sqref="T34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7.8515625" style="0" customWidth="1"/>
    <col min="4" max="4" width="29.57421875" style="0" hidden="1" customWidth="1"/>
    <col min="5" max="5" width="21.57421875" style="0" hidden="1" customWidth="1"/>
    <col min="6" max="6" width="12.421875" style="0" hidden="1" customWidth="1"/>
    <col min="7" max="7" width="4.57421875" style="0" hidden="1" customWidth="1"/>
    <col min="8" max="8" width="9.00390625" style="0" hidden="1" customWidth="1"/>
    <col min="9" max="9" width="6.57421875" style="0" hidden="1" customWidth="1"/>
    <col min="10" max="10" width="7.00390625" style="0" hidden="1" customWidth="1"/>
    <col min="11" max="11" width="13.28125" style="0" hidden="1" customWidth="1"/>
    <col min="12" max="12" width="9.140625" style="22" customWidth="1"/>
    <col min="13" max="13" width="5.28125" style="0" customWidth="1"/>
    <col min="14" max="14" width="11.421875" style="14" customWidth="1"/>
    <col min="15" max="15" width="12.00390625" style="0" hidden="1" customWidth="1"/>
    <col min="16" max="16" width="11.57421875" style="0" hidden="1" customWidth="1"/>
    <col min="17" max="17" width="20.57421875" style="0" customWidth="1"/>
    <col min="18" max="18" width="7.140625" style="0" hidden="1" customWidth="1"/>
    <col min="19" max="19" width="10.8515625" style="14" customWidth="1"/>
    <col min="21" max="21" width="7.28125" style="0" bestFit="1" customWidth="1"/>
    <col min="22" max="22" width="6.8515625" style="0" bestFit="1" customWidth="1"/>
    <col min="23" max="23" width="7.28125" style="0" customWidth="1"/>
    <col min="24" max="37" width="4.00390625" style="0" hidden="1" customWidth="1"/>
    <col min="38" max="38" width="10.140625" style="0" hidden="1" customWidth="1"/>
    <col min="39" max="39" width="10.140625" style="0" bestFit="1" customWidth="1"/>
  </cols>
  <sheetData>
    <row r="1" spans="1:40" s="1" customFormat="1" ht="41.25" customHeight="1">
      <c r="A1" s="5"/>
      <c r="B1" s="5" t="s">
        <v>244</v>
      </c>
      <c r="C1" s="66" t="s">
        <v>245</v>
      </c>
      <c r="D1" s="1" t="s">
        <v>246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  <c r="J1" s="1" t="s">
        <v>252</v>
      </c>
      <c r="K1" s="1" t="s">
        <v>253</v>
      </c>
      <c r="L1" s="20" t="s">
        <v>771</v>
      </c>
      <c r="M1" s="5" t="s">
        <v>249</v>
      </c>
      <c r="N1" s="5" t="s">
        <v>250</v>
      </c>
      <c r="O1" s="5" t="s">
        <v>251</v>
      </c>
      <c r="P1" s="5" t="s">
        <v>251</v>
      </c>
      <c r="Q1" s="15" t="s">
        <v>253</v>
      </c>
      <c r="R1" s="5" t="s">
        <v>905</v>
      </c>
      <c r="S1" s="5" t="s">
        <v>272</v>
      </c>
      <c r="T1" s="5" t="s">
        <v>452</v>
      </c>
      <c r="U1" s="5" t="s">
        <v>906</v>
      </c>
      <c r="V1" s="8" t="s">
        <v>907</v>
      </c>
      <c r="W1" s="8" t="s">
        <v>344</v>
      </c>
      <c r="X1" s="35" t="s">
        <v>991</v>
      </c>
      <c r="Y1" s="34" t="s">
        <v>991</v>
      </c>
      <c r="Z1" s="35" t="s">
        <v>992</v>
      </c>
      <c r="AA1" s="35" t="s">
        <v>992</v>
      </c>
      <c r="AB1" s="35" t="s">
        <v>992</v>
      </c>
      <c r="AC1" s="34" t="s">
        <v>992</v>
      </c>
      <c r="AD1" s="34" t="s">
        <v>993</v>
      </c>
      <c r="AE1" s="34" t="s">
        <v>994</v>
      </c>
      <c r="AF1" s="34" t="s">
        <v>995</v>
      </c>
      <c r="AG1" s="34" t="s">
        <v>996</v>
      </c>
      <c r="AH1" s="34" t="s">
        <v>997</v>
      </c>
      <c r="AI1" s="34" t="s">
        <v>998</v>
      </c>
      <c r="AJ1" s="34" t="s">
        <v>999</v>
      </c>
      <c r="AK1" s="34" t="s">
        <v>1000</v>
      </c>
      <c r="AL1" s="36"/>
      <c r="AM1" s="8" t="s">
        <v>1006</v>
      </c>
      <c r="AN1" s="34" t="s">
        <v>1007</v>
      </c>
    </row>
    <row r="2" spans="1:40" ht="45.75" customHeight="1">
      <c r="A2" s="11">
        <v>1</v>
      </c>
      <c r="B2" s="4" t="s">
        <v>671</v>
      </c>
      <c r="C2" s="3" t="s">
        <v>257</v>
      </c>
      <c r="D2" s="3" t="s">
        <v>325</v>
      </c>
      <c r="E2" s="3">
        <v>6795440723</v>
      </c>
      <c r="F2" s="3" t="s">
        <v>324</v>
      </c>
      <c r="G2" s="3" t="s">
        <v>254</v>
      </c>
      <c r="H2" s="3" t="s">
        <v>326</v>
      </c>
      <c r="I2" s="3" t="s">
        <v>327</v>
      </c>
      <c r="J2" s="3" t="s">
        <v>328</v>
      </c>
      <c r="K2" s="3" t="s">
        <v>329</v>
      </c>
      <c r="L2" s="21" t="s">
        <v>324</v>
      </c>
      <c r="M2" s="3" t="s">
        <v>254</v>
      </c>
      <c r="N2" s="19" t="s">
        <v>326</v>
      </c>
      <c r="O2" s="3" t="s">
        <v>327</v>
      </c>
      <c r="P2" s="3" t="s">
        <v>328</v>
      </c>
      <c r="Q2" s="3" t="s">
        <v>329</v>
      </c>
      <c r="R2" s="7">
        <v>2</v>
      </c>
      <c r="S2" s="1"/>
      <c r="T2" s="7">
        <v>14</v>
      </c>
      <c r="U2" s="7">
        <v>0</v>
      </c>
      <c r="V2" s="9">
        <v>7</v>
      </c>
      <c r="W2" s="11"/>
      <c r="X2" s="38">
        <f>IF(AND(V2&lt;7,V2&gt;4),1,2)</f>
        <v>2</v>
      </c>
      <c r="Y2" s="37">
        <f aca="true" t="shared" si="0" ref="Y2:Y23">IF(V2&gt;4,X2," ")</f>
        <v>2</v>
      </c>
      <c r="Z2" s="38" t="str">
        <f aca="true" t="shared" si="1" ref="Z2:Z23">IF(AND(T2&gt;9,T2&lt;14),1," ")</f>
        <v> </v>
      </c>
      <c r="AA2" s="38">
        <f aca="true" t="shared" si="2" ref="AA2:AA23">IF(AND(T2&gt;13,T2&lt;18),2," ")</f>
        <v>2</v>
      </c>
      <c r="AB2" s="39" t="str">
        <f aca="true" t="shared" si="3" ref="AB2:AB23">IF(AND(T2&gt;17,T2&lt;21),3," ")</f>
        <v> </v>
      </c>
      <c r="AC2" s="37">
        <f>SUM(Z2:AB2)</f>
        <v>2</v>
      </c>
      <c r="AD2" s="40" t="str">
        <f>IF(AND($Y2=1,$AC2=1),6792.5," ")</f>
        <v> </v>
      </c>
      <c r="AE2" s="40" t="str">
        <f>IF(AND($Y2=1,$AC2=2),8830.25," ")</f>
        <v> </v>
      </c>
      <c r="AF2" s="40" t="str">
        <f>IF(AND($Y2=1,$AC2=3),12226.5," ")</f>
        <v> </v>
      </c>
      <c r="AG2" s="40" t="str">
        <f>IF(AND($Y2=1,$AC2=4),16981.25," ")</f>
        <v> </v>
      </c>
      <c r="AH2" s="40" t="str">
        <f>IF(AND($Y2=2,$AC2=1),8830.25," ")</f>
        <v> </v>
      </c>
      <c r="AI2" s="40">
        <f>IF(AND($Y2=2,$AC2=2),12226.5," ")</f>
        <v>12226.5</v>
      </c>
      <c r="AJ2" s="40" t="str">
        <f>IF(AND($Y2=2,$AC2=3),15622.75," ")</f>
        <v> </v>
      </c>
      <c r="AK2" s="40" t="str">
        <f>IF(AND($Y2=2,$AC2=4),20377.5," ")</f>
        <v> </v>
      </c>
      <c r="AL2" s="41">
        <f>SUM(AD2:AK2)</f>
        <v>12226.5</v>
      </c>
      <c r="AM2" s="65">
        <f>AL2/100*70.72</f>
        <v>8646.58</v>
      </c>
      <c r="AN2" s="93"/>
    </row>
    <row r="3" spans="1:40" ht="38.25">
      <c r="A3" s="11">
        <v>2</v>
      </c>
      <c r="B3" s="4" t="s">
        <v>393</v>
      </c>
      <c r="C3" s="3" t="s">
        <v>257</v>
      </c>
      <c r="D3" s="3" t="s">
        <v>394</v>
      </c>
      <c r="E3" s="3">
        <v>846530723</v>
      </c>
      <c r="F3" s="3" t="s">
        <v>392</v>
      </c>
      <c r="G3" s="3" t="s">
        <v>254</v>
      </c>
      <c r="H3" s="3" t="s">
        <v>395</v>
      </c>
      <c r="I3" s="3" t="s">
        <v>396</v>
      </c>
      <c r="J3" s="3" t="s">
        <v>396</v>
      </c>
      <c r="K3" s="3" t="s">
        <v>397</v>
      </c>
      <c r="L3" s="21" t="s">
        <v>392</v>
      </c>
      <c r="M3" s="3" t="s">
        <v>254</v>
      </c>
      <c r="N3" s="19" t="s">
        <v>395</v>
      </c>
      <c r="O3" s="3" t="s">
        <v>396</v>
      </c>
      <c r="P3" s="3" t="s">
        <v>396</v>
      </c>
      <c r="Q3" s="3" t="s">
        <v>397</v>
      </c>
      <c r="R3" s="7">
        <v>2</v>
      </c>
      <c r="S3" s="1"/>
      <c r="T3" s="7">
        <v>11</v>
      </c>
      <c r="U3" s="7">
        <v>0</v>
      </c>
      <c r="V3" s="9">
        <v>5</v>
      </c>
      <c r="W3" s="11"/>
      <c r="X3" s="38">
        <f aca="true" t="shared" si="4" ref="X3:X23">IF(AND(V3&lt;7,V3&gt;4),1,2)</f>
        <v>1</v>
      </c>
      <c r="Y3" s="37">
        <f t="shared" si="0"/>
        <v>1</v>
      </c>
      <c r="Z3" s="38">
        <f t="shared" si="1"/>
        <v>1</v>
      </c>
      <c r="AA3" s="38" t="str">
        <f t="shared" si="2"/>
        <v> </v>
      </c>
      <c r="AB3" s="39" t="str">
        <f t="shared" si="3"/>
        <v> </v>
      </c>
      <c r="AC3" s="37">
        <f aca="true" t="shared" si="5" ref="AC3:AC23">SUM(Z3:AB3)</f>
        <v>1</v>
      </c>
      <c r="AD3" s="40">
        <f aca="true" t="shared" si="6" ref="AD3:AD23">IF(AND($Y3=1,$AC3=1),6792.5," ")</f>
        <v>6792.5</v>
      </c>
      <c r="AE3" s="40" t="str">
        <f aca="true" t="shared" si="7" ref="AE3:AE23">IF(AND($Y3=1,$AC3=2),8830.25," ")</f>
        <v> </v>
      </c>
      <c r="AF3" s="40" t="str">
        <f aca="true" t="shared" si="8" ref="AF3:AF23">IF(AND($Y3=1,$AC3=3),12226.5," ")</f>
        <v> </v>
      </c>
      <c r="AG3" s="40" t="str">
        <f aca="true" t="shared" si="9" ref="AG3:AG23">IF(AND($Y3=1,$AC3=4),16981.25," ")</f>
        <v> </v>
      </c>
      <c r="AH3" s="40" t="str">
        <f aca="true" t="shared" si="10" ref="AH3:AH23">IF(AND($Y3=2,$AC3=1),8830.25," ")</f>
        <v> </v>
      </c>
      <c r="AI3" s="40" t="str">
        <f aca="true" t="shared" si="11" ref="AI3:AI23">IF(AND($Y3=2,$AC3=2),12226.5," ")</f>
        <v> </v>
      </c>
      <c r="AJ3" s="40" t="str">
        <f aca="true" t="shared" si="12" ref="AJ3:AJ23">IF(AND($Y3=2,$AC3=3),15622.75," ")</f>
        <v> </v>
      </c>
      <c r="AK3" s="40" t="str">
        <f aca="true" t="shared" si="13" ref="AK3:AK23">IF(AND($Y3=2,$AC3=4),20377.5," ")</f>
        <v> </v>
      </c>
      <c r="AL3" s="41">
        <f aca="true" t="shared" si="14" ref="AL3:AL23">SUM(AD3:AK3)</f>
        <v>6792.5</v>
      </c>
      <c r="AM3" s="65">
        <f aca="true" t="shared" si="15" ref="AM3:AM23">AL3/100*70.72</f>
        <v>4803.66</v>
      </c>
      <c r="AN3" s="94"/>
    </row>
    <row r="4" spans="1:40" ht="33.75" customHeight="1">
      <c r="A4" s="11">
        <v>3</v>
      </c>
      <c r="B4" s="4" t="s">
        <v>433</v>
      </c>
      <c r="C4" s="17" t="s">
        <v>257</v>
      </c>
      <c r="D4" s="3" t="s">
        <v>433</v>
      </c>
      <c r="E4" s="3">
        <v>6633130726</v>
      </c>
      <c r="F4" s="3" t="s">
        <v>434</v>
      </c>
      <c r="G4" s="3" t="s">
        <v>254</v>
      </c>
      <c r="H4" s="3" t="s">
        <v>435</v>
      </c>
      <c r="I4" s="3" t="s">
        <v>436</v>
      </c>
      <c r="J4" s="3" t="s">
        <v>436</v>
      </c>
      <c r="K4" s="3" t="s">
        <v>437</v>
      </c>
      <c r="L4" s="19" t="s">
        <v>434</v>
      </c>
      <c r="M4" s="3" t="s">
        <v>254</v>
      </c>
      <c r="N4" s="19" t="s">
        <v>438</v>
      </c>
      <c r="O4" s="3" t="s">
        <v>436</v>
      </c>
      <c r="P4" s="3" t="s">
        <v>436</v>
      </c>
      <c r="Q4" s="19" t="s">
        <v>437</v>
      </c>
      <c r="R4" s="7">
        <v>2</v>
      </c>
      <c r="S4" s="1"/>
      <c r="T4" s="7">
        <v>10</v>
      </c>
      <c r="U4" s="7">
        <v>0</v>
      </c>
      <c r="V4" s="9">
        <v>5</v>
      </c>
      <c r="W4" s="13"/>
      <c r="X4" s="38">
        <f t="shared" si="4"/>
        <v>1</v>
      </c>
      <c r="Y4" s="37">
        <f t="shared" si="0"/>
        <v>1</v>
      </c>
      <c r="Z4" s="38">
        <f t="shared" si="1"/>
        <v>1</v>
      </c>
      <c r="AA4" s="38" t="str">
        <f t="shared" si="2"/>
        <v> </v>
      </c>
      <c r="AB4" s="39" t="str">
        <f t="shared" si="3"/>
        <v> </v>
      </c>
      <c r="AC4" s="37">
        <f t="shared" si="5"/>
        <v>1</v>
      </c>
      <c r="AD4" s="40">
        <f t="shared" si="6"/>
        <v>6792.5</v>
      </c>
      <c r="AE4" s="40" t="str">
        <f t="shared" si="7"/>
        <v> </v>
      </c>
      <c r="AF4" s="40" t="str">
        <f t="shared" si="8"/>
        <v> </v>
      </c>
      <c r="AG4" s="40" t="str">
        <f t="shared" si="9"/>
        <v> </v>
      </c>
      <c r="AH4" s="40" t="str">
        <f t="shared" si="10"/>
        <v> </v>
      </c>
      <c r="AI4" s="40" t="str">
        <f t="shared" si="11"/>
        <v> </v>
      </c>
      <c r="AJ4" s="40" t="str">
        <f t="shared" si="12"/>
        <v> </v>
      </c>
      <c r="AK4" s="40" t="str">
        <f t="shared" si="13"/>
        <v> </v>
      </c>
      <c r="AL4" s="41">
        <f t="shared" si="14"/>
        <v>6792.5</v>
      </c>
      <c r="AM4" s="65">
        <f t="shared" si="15"/>
        <v>4803.66</v>
      </c>
      <c r="AN4" s="94"/>
    </row>
    <row r="5" spans="1:40" ht="38.25">
      <c r="A5" s="11">
        <v>4</v>
      </c>
      <c r="B5" s="4" t="s">
        <v>380</v>
      </c>
      <c r="C5" s="3" t="s">
        <v>257</v>
      </c>
      <c r="D5" s="3" t="s">
        <v>380</v>
      </c>
      <c r="E5" s="3">
        <v>93111480724</v>
      </c>
      <c r="F5" s="3" t="s">
        <v>381</v>
      </c>
      <c r="G5" s="3" t="s">
        <v>254</v>
      </c>
      <c r="H5" s="3" t="s">
        <v>382</v>
      </c>
      <c r="I5" s="3" t="s">
        <v>383</v>
      </c>
      <c r="J5" s="3" t="s">
        <v>383</v>
      </c>
      <c r="K5" s="3" t="s">
        <v>384</v>
      </c>
      <c r="L5" s="21" t="s">
        <v>379</v>
      </c>
      <c r="M5" s="3" t="s">
        <v>254</v>
      </c>
      <c r="N5" s="19" t="s">
        <v>385</v>
      </c>
      <c r="O5" s="3" t="s">
        <v>383</v>
      </c>
      <c r="P5" s="3" t="s">
        <v>383</v>
      </c>
      <c r="Q5" s="3" t="s">
        <v>384</v>
      </c>
      <c r="R5" s="7">
        <v>2</v>
      </c>
      <c r="S5" s="1"/>
      <c r="T5" s="7">
        <v>20</v>
      </c>
      <c r="U5" s="7">
        <v>0</v>
      </c>
      <c r="V5" s="42">
        <v>5</v>
      </c>
      <c r="W5" s="11"/>
      <c r="X5" s="38">
        <f t="shared" si="4"/>
        <v>1</v>
      </c>
      <c r="Y5" s="37">
        <f t="shared" si="0"/>
        <v>1</v>
      </c>
      <c r="Z5" s="38" t="str">
        <f t="shared" si="1"/>
        <v> </v>
      </c>
      <c r="AA5" s="38" t="str">
        <f t="shared" si="2"/>
        <v> </v>
      </c>
      <c r="AB5" s="39">
        <f t="shared" si="3"/>
        <v>3</v>
      </c>
      <c r="AC5" s="37">
        <f t="shared" si="5"/>
        <v>3</v>
      </c>
      <c r="AD5" s="40" t="str">
        <f t="shared" si="6"/>
        <v> </v>
      </c>
      <c r="AE5" s="40" t="str">
        <f t="shared" si="7"/>
        <v> </v>
      </c>
      <c r="AF5" s="40">
        <f t="shared" si="8"/>
        <v>12226.5</v>
      </c>
      <c r="AG5" s="40" t="str">
        <f t="shared" si="9"/>
        <v> </v>
      </c>
      <c r="AH5" s="40" t="str">
        <f t="shared" si="10"/>
        <v> </v>
      </c>
      <c r="AI5" s="40" t="str">
        <f t="shared" si="11"/>
        <v> </v>
      </c>
      <c r="AJ5" s="40" t="str">
        <f t="shared" si="12"/>
        <v> </v>
      </c>
      <c r="AK5" s="40" t="str">
        <f t="shared" si="13"/>
        <v> </v>
      </c>
      <c r="AL5" s="41">
        <f t="shared" si="14"/>
        <v>12226.5</v>
      </c>
      <c r="AM5" s="65">
        <f t="shared" si="15"/>
        <v>8646.58</v>
      </c>
      <c r="AN5" s="95"/>
    </row>
    <row r="6" spans="1:40" ht="38.25">
      <c r="A6" s="11">
        <v>5</v>
      </c>
      <c r="B6" s="4" t="s">
        <v>415</v>
      </c>
      <c r="C6" s="3" t="s">
        <v>257</v>
      </c>
      <c r="D6" s="3" t="s">
        <v>416</v>
      </c>
      <c r="E6" s="3">
        <v>5570500727</v>
      </c>
      <c r="F6" s="3" t="s">
        <v>414</v>
      </c>
      <c r="G6" s="3" t="s">
        <v>298</v>
      </c>
      <c r="H6" s="3" t="s">
        <v>417</v>
      </c>
      <c r="I6" s="3" t="s">
        <v>418</v>
      </c>
      <c r="J6" s="3" t="s">
        <v>418</v>
      </c>
      <c r="K6" s="3" t="s">
        <v>419</v>
      </c>
      <c r="L6" s="21" t="s">
        <v>414</v>
      </c>
      <c r="M6" s="3" t="s">
        <v>298</v>
      </c>
      <c r="N6" s="19" t="s">
        <v>420</v>
      </c>
      <c r="O6" s="3" t="s">
        <v>418</v>
      </c>
      <c r="P6" s="3" t="s">
        <v>418</v>
      </c>
      <c r="Q6" s="3" t="s">
        <v>419</v>
      </c>
      <c r="R6" s="7">
        <v>2</v>
      </c>
      <c r="S6" s="1"/>
      <c r="T6" s="7">
        <v>10</v>
      </c>
      <c r="U6" s="7">
        <v>0</v>
      </c>
      <c r="V6" s="42">
        <v>7</v>
      </c>
      <c r="W6" s="11"/>
      <c r="X6" s="38">
        <f t="shared" si="4"/>
        <v>2</v>
      </c>
      <c r="Y6" s="37">
        <f t="shared" si="0"/>
        <v>2</v>
      </c>
      <c r="Z6" s="38">
        <f t="shared" si="1"/>
        <v>1</v>
      </c>
      <c r="AA6" s="38" t="str">
        <f t="shared" si="2"/>
        <v> </v>
      </c>
      <c r="AB6" s="39" t="str">
        <f t="shared" si="3"/>
        <v> </v>
      </c>
      <c r="AC6" s="37">
        <f t="shared" si="5"/>
        <v>1</v>
      </c>
      <c r="AD6" s="40" t="str">
        <f t="shared" si="6"/>
        <v> </v>
      </c>
      <c r="AE6" s="40" t="str">
        <f t="shared" si="7"/>
        <v> </v>
      </c>
      <c r="AF6" s="40" t="str">
        <f t="shared" si="8"/>
        <v> </v>
      </c>
      <c r="AG6" s="40" t="str">
        <f t="shared" si="9"/>
        <v> </v>
      </c>
      <c r="AH6" s="40">
        <f t="shared" si="10"/>
        <v>8830.25</v>
      </c>
      <c r="AI6" s="40" t="str">
        <f t="shared" si="11"/>
        <v> </v>
      </c>
      <c r="AJ6" s="40" t="str">
        <f t="shared" si="12"/>
        <v> </v>
      </c>
      <c r="AK6" s="40" t="str">
        <f t="shared" si="13"/>
        <v> </v>
      </c>
      <c r="AL6" s="41">
        <f t="shared" si="14"/>
        <v>8830.25</v>
      </c>
      <c r="AM6" s="65">
        <f t="shared" si="15"/>
        <v>6244.75</v>
      </c>
      <c r="AN6" s="68">
        <f>SUM(AM2:AM6)</f>
        <v>33145.23</v>
      </c>
    </row>
    <row r="7" spans="1:40" ht="12.75">
      <c r="A7" s="11"/>
      <c r="B7" s="4"/>
      <c r="C7" s="3"/>
      <c r="D7" s="3"/>
      <c r="E7" s="3"/>
      <c r="F7" s="3"/>
      <c r="G7" s="3"/>
      <c r="H7" s="3"/>
      <c r="I7" s="3"/>
      <c r="J7" s="3"/>
      <c r="K7" s="3"/>
      <c r="L7" s="21"/>
      <c r="M7" s="3"/>
      <c r="N7" s="19"/>
      <c r="O7" s="3"/>
      <c r="P7" s="3"/>
      <c r="Q7" s="3"/>
      <c r="R7" s="7"/>
      <c r="S7" s="1"/>
      <c r="T7" s="7"/>
      <c r="U7" s="7"/>
      <c r="V7" s="42"/>
      <c r="W7" s="11"/>
      <c r="X7" s="38"/>
      <c r="Y7" s="37"/>
      <c r="Z7" s="38"/>
      <c r="AA7" s="38"/>
      <c r="AB7" s="39"/>
      <c r="AC7" s="37"/>
      <c r="AD7" s="40"/>
      <c r="AE7" s="40"/>
      <c r="AF7" s="40"/>
      <c r="AG7" s="40"/>
      <c r="AH7" s="40"/>
      <c r="AI7" s="40"/>
      <c r="AJ7" s="40"/>
      <c r="AK7" s="40"/>
      <c r="AL7" s="41"/>
      <c r="AM7" s="65"/>
      <c r="AN7" s="68"/>
    </row>
    <row r="8" spans="1:40" ht="51">
      <c r="A8" s="11">
        <v>6</v>
      </c>
      <c r="B8" s="4" t="s">
        <v>549</v>
      </c>
      <c r="C8" s="3" t="s">
        <v>257</v>
      </c>
      <c r="D8" s="3" t="s">
        <v>666</v>
      </c>
      <c r="E8" s="3">
        <v>2286540741</v>
      </c>
      <c r="F8" s="3" t="s">
        <v>665</v>
      </c>
      <c r="G8" s="3" t="s">
        <v>658</v>
      </c>
      <c r="H8" s="3" t="s">
        <v>667</v>
      </c>
      <c r="I8" s="3" t="s">
        <v>668</v>
      </c>
      <c r="J8" s="3" t="s">
        <v>668</v>
      </c>
      <c r="K8" s="3" t="s">
        <v>669</v>
      </c>
      <c r="L8" s="21" t="s">
        <v>665</v>
      </c>
      <c r="M8" s="3" t="s">
        <v>658</v>
      </c>
      <c r="N8" s="19" t="s">
        <v>667</v>
      </c>
      <c r="O8" s="3" t="s">
        <v>668</v>
      </c>
      <c r="P8" s="3" t="s">
        <v>668</v>
      </c>
      <c r="Q8" s="3" t="s">
        <v>669</v>
      </c>
      <c r="R8" s="7">
        <v>2</v>
      </c>
      <c r="S8" s="1"/>
      <c r="T8" s="7">
        <v>12</v>
      </c>
      <c r="U8" s="7">
        <v>0</v>
      </c>
      <c r="V8" s="42">
        <v>4</v>
      </c>
      <c r="W8" s="11">
        <v>6</v>
      </c>
      <c r="X8" s="38">
        <f t="shared" si="4"/>
        <v>2</v>
      </c>
      <c r="Y8" s="37" t="str">
        <f t="shared" si="0"/>
        <v> </v>
      </c>
      <c r="Z8" s="38">
        <f t="shared" si="1"/>
        <v>1</v>
      </c>
      <c r="AA8" s="38" t="str">
        <f t="shared" si="2"/>
        <v> </v>
      </c>
      <c r="AB8" s="39" t="str">
        <f t="shared" si="3"/>
        <v> </v>
      </c>
      <c r="AC8" s="37">
        <f t="shared" si="5"/>
        <v>1</v>
      </c>
      <c r="AD8" s="40" t="str">
        <f t="shared" si="6"/>
        <v> </v>
      </c>
      <c r="AE8" s="40" t="str">
        <f t="shared" si="7"/>
        <v> </v>
      </c>
      <c r="AF8" s="40" t="str">
        <f t="shared" si="8"/>
        <v> </v>
      </c>
      <c r="AG8" s="40" t="str">
        <f t="shared" si="9"/>
        <v> </v>
      </c>
      <c r="AH8" s="40" t="str">
        <f t="shared" si="10"/>
        <v> </v>
      </c>
      <c r="AI8" s="40" t="str">
        <f t="shared" si="11"/>
        <v> </v>
      </c>
      <c r="AJ8" s="40" t="str">
        <f t="shared" si="12"/>
        <v> </v>
      </c>
      <c r="AK8" s="40" t="str">
        <f t="shared" si="13"/>
        <v> </v>
      </c>
      <c r="AL8" s="41">
        <f t="shared" si="14"/>
        <v>0</v>
      </c>
      <c r="AM8" s="65">
        <f t="shared" si="15"/>
        <v>0</v>
      </c>
      <c r="AN8" s="68"/>
    </row>
    <row r="9" spans="1:40" ht="51">
      <c r="A9" s="11">
        <v>7</v>
      </c>
      <c r="B9" s="4" t="s">
        <v>674</v>
      </c>
      <c r="C9" s="61" t="s">
        <v>469</v>
      </c>
      <c r="D9" s="3" t="s">
        <v>674</v>
      </c>
      <c r="E9" s="3">
        <v>1960040747</v>
      </c>
      <c r="F9" s="3" t="s">
        <v>675</v>
      </c>
      <c r="G9" s="3" t="s">
        <v>658</v>
      </c>
      <c r="H9" s="3" t="s">
        <v>676</v>
      </c>
      <c r="I9" s="3" t="s">
        <v>677</v>
      </c>
      <c r="J9" s="3" t="s">
        <v>678</v>
      </c>
      <c r="K9" s="3" t="s">
        <v>679</v>
      </c>
      <c r="L9" s="21" t="s">
        <v>670</v>
      </c>
      <c r="M9" s="3" t="s">
        <v>658</v>
      </c>
      <c r="N9" s="19" t="s">
        <v>680</v>
      </c>
      <c r="O9" s="3" t="s">
        <v>677</v>
      </c>
      <c r="P9" s="3" t="s">
        <v>681</v>
      </c>
      <c r="Q9" s="3" t="s">
        <v>679</v>
      </c>
      <c r="R9" s="7">
        <v>2</v>
      </c>
      <c r="S9" s="1" t="s">
        <v>548</v>
      </c>
      <c r="T9" s="7">
        <v>9</v>
      </c>
      <c r="U9" s="7">
        <v>0</v>
      </c>
      <c r="V9" s="42">
        <v>9</v>
      </c>
      <c r="W9" s="11">
        <v>6</v>
      </c>
      <c r="X9" s="38">
        <f t="shared" si="4"/>
        <v>2</v>
      </c>
      <c r="Y9" s="37">
        <f t="shared" si="0"/>
        <v>2</v>
      </c>
      <c r="Z9" s="38" t="str">
        <f t="shared" si="1"/>
        <v> </v>
      </c>
      <c r="AA9" s="38" t="str">
        <f t="shared" si="2"/>
        <v> </v>
      </c>
      <c r="AB9" s="39" t="str">
        <f t="shared" si="3"/>
        <v> </v>
      </c>
      <c r="AC9" s="37">
        <f t="shared" si="5"/>
        <v>0</v>
      </c>
      <c r="AD9" s="40" t="str">
        <f t="shared" si="6"/>
        <v> </v>
      </c>
      <c r="AE9" s="40" t="str">
        <f t="shared" si="7"/>
        <v> </v>
      </c>
      <c r="AF9" s="40" t="str">
        <f t="shared" si="8"/>
        <v> </v>
      </c>
      <c r="AG9" s="40" t="str">
        <f t="shared" si="9"/>
        <v> </v>
      </c>
      <c r="AH9" s="40" t="str">
        <f t="shared" si="10"/>
        <v> </v>
      </c>
      <c r="AI9" s="40" t="str">
        <f t="shared" si="11"/>
        <v> </v>
      </c>
      <c r="AJ9" s="40" t="str">
        <f t="shared" si="12"/>
        <v> </v>
      </c>
      <c r="AK9" s="40" t="str">
        <f t="shared" si="13"/>
        <v> </v>
      </c>
      <c r="AL9" s="41">
        <f t="shared" si="14"/>
        <v>0</v>
      </c>
      <c r="AM9" s="65">
        <f t="shared" si="15"/>
        <v>0</v>
      </c>
      <c r="AN9" s="68">
        <v>0</v>
      </c>
    </row>
    <row r="10" spans="1:40" ht="12.75">
      <c r="A10" s="11"/>
      <c r="B10" s="4"/>
      <c r="C10" s="61"/>
      <c r="D10" s="3"/>
      <c r="E10" s="3"/>
      <c r="F10" s="3"/>
      <c r="G10" s="3"/>
      <c r="H10" s="3"/>
      <c r="I10" s="3"/>
      <c r="J10" s="3"/>
      <c r="K10" s="3"/>
      <c r="L10" s="21"/>
      <c r="M10" s="3"/>
      <c r="N10" s="19"/>
      <c r="O10" s="3"/>
      <c r="P10" s="3"/>
      <c r="Q10" s="10"/>
      <c r="R10" s="7"/>
      <c r="S10" s="1"/>
      <c r="T10" s="7"/>
      <c r="U10" s="7"/>
      <c r="V10" s="42"/>
      <c r="W10" s="11"/>
      <c r="X10" s="38"/>
      <c r="Y10" s="37"/>
      <c r="Z10" s="38"/>
      <c r="AA10" s="38"/>
      <c r="AB10" s="39"/>
      <c r="AC10" s="37"/>
      <c r="AD10" s="40"/>
      <c r="AE10" s="40"/>
      <c r="AF10" s="40"/>
      <c r="AG10" s="40"/>
      <c r="AH10" s="40"/>
      <c r="AI10" s="40"/>
      <c r="AJ10" s="40"/>
      <c r="AK10" s="40"/>
      <c r="AL10" s="41"/>
      <c r="AM10" s="65"/>
      <c r="AN10" s="68"/>
    </row>
    <row r="11" spans="1:40" ht="63.75">
      <c r="A11" s="11">
        <v>8</v>
      </c>
      <c r="B11" s="4" t="s">
        <v>758</v>
      </c>
      <c r="C11" s="3" t="s">
        <v>257</v>
      </c>
      <c r="D11" s="3" t="s">
        <v>758</v>
      </c>
      <c r="E11" s="3">
        <v>3746570716</v>
      </c>
      <c r="F11" s="3" t="s">
        <v>711</v>
      </c>
      <c r="G11" s="3" t="s">
        <v>682</v>
      </c>
      <c r="H11" s="3" t="s">
        <v>759</v>
      </c>
      <c r="I11" s="3" t="s">
        <v>760</v>
      </c>
      <c r="J11" s="3" t="s">
        <v>761</v>
      </c>
      <c r="K11" s="3" t="s">
        <v>762</v>
      </c>
      <c r="L11" s="21" t="s">
        <v>711</v>
      </c>
      <c r="M11" s="3" t="s">
        <v>682</v>
      </c>
      <c r="N11" s="19" t="s">
        <v>759</v>
      </c>
      <c r="O11" s="3" t="s">
        <v>760</v>
      </c>
      <c r="P11" s="3" t="s">
        <v>761</v>
      </c>
      <c r="Q11" s="3" t="s">
        <v>762</v>
      </c>
      <c r="R11" s="7">
        <v>2</v>
      </c>
      <c r="S11" s="1"/>
      <c r="T11" s="7">
        <v>7</v>
      </c>
      <c r="U11" s="7">
        <v>0</v>
      </c>
      <c r="V11" s="42">
        <v>5</v>
      </c>
      <c r="W11" s="11">
        <v>6</v>
      </c>
      <c r="X11" s="38">
        <f t="shared" si="4"/>
        <v>1</v>
      </c>
      <c r="Y11" s="37">
        <f t="shared" si="0"/>
        <v>1</v>
      </c>
      <c r="Z11" s="38" t="str">
        <f t="shared" si="1"/>
        <v> </v>
      </c>
      <c r="AA11" s="38" t="str">
        <f t="shared" si="2"/>
        <v> </v>
      </c>
      <c r="AB11" s="39" t="str">
        <f t="shared" si="3"/>
        <v> </v>
      </c>
      <c r="AC11" s="37">
        <f t="shared" si="5"/>
        <v>0</v>
      </c>
      <c r="AD11" s="40" t="str">
        <f t="shared" si="6"/>
        <v> </v>
      </c>
      <c r="AE11" s="40" t="str">
        <f t="shared" si="7"/>
        <v> </v>
      </c>
      <c r="AF11" s="40" t="str">
        <f t="shared" si="8"/>
        <v> </v>
      </c>
      <c r="AG11" s="40" t="str">
        <f t="shared" si="9"/>
        <v> </v>
      </c>
      <c r="AH11" s="40" t="str">
        <f t="shared" si="10"/>
        <v> </v>
      </c>
      <c r="AI11" s="40" t="str">
        <f t="shared" si="11"/>
        <v> </v>
      </c>
      <c r="AJ11" s="40" t="str">
        <f t="shared" si="12"/>
        <v> </v>
      </c>
      <c r="AK11" s="40" t="str">
        <f t="shared" si="13"/>
        <v> </v>
      </c>
      <c r="AL11" s="41">
        <f t="shared" si="14"/>
        <v>0</v>
      </c>
      <c r="AM11" s="65">
        <f t="shared" si="15"/>
        <v>0</v>
      </c>
      <c r="AN11" s="68"/>
    </row>
    <row r="12" spans="1:40" ht="51">
      <c r="A12" s="11">
        <v>9</v>
      </c>
      <c r="B12" s="4" t="s">
        <v>763</v>
      </c>
      <c r="C12" s="61" t="s">
        <v>469</v>
      </c>
      <c r="D12" s="3" t="s">
        <v>764</v>
      </c>
      <c r="E12" s="3">
        <v>3755080714</v>
      </c>
      <c r="F12" s="3" t="s">
        <v>683</v>
      </c>
      <c r="G12" s="3" t="s">
        <v>682</v>
      </c>
      <c r="H12" s="3" t="s">
        <v>765</v>
      </c>
      <c r="I12" s="3" t="s">
        <v>766</v>
      </c>
      <c r="J12" s="3" t="s">
        <v>767</v>
      </c>
      <c r="K12" s="3" t="s">
        <v>768</v>
      </c>
      <c r="L12" s="21" t="s">
        <v>683</v>
      </c>
      <c r="M12" s="3" t="s">
        <v>682</v>
      </c>
      <c r="N12" s="19" t="s">
        <v>769</v>
      </c>
      <c r="O12" s="3" t="s">
        <v>770</v>
      </c>
      <c r="P12" s="3" t="s">
        <v>767</v>
      </c>
      <c r="Q12" s="3" t="s">
        <v>768</v>
      </c>
      <c r="R12" s="7">
        <v>2</v>
      </c>
      <c r="S12" s="1" t="s">
        <v>548</v>
      </c>
      <c r="T12" s="7">
        <v>7</v>
      </c>
      <c r="U12" s="7">
        <v>0</v>
      </c>
      <c r="V12" s="9" t="s">
        <v>63</v>
      </c>
      <c r="W12" s="11">
        <v>6</v>
      </c>
      <c r="X12" s="38">
        <f t="shared" si="4"/>
        <v>2</v>
      </c>
      <c r="Y12" s="37">
        <f t="shared" si="0"/>
        <v>2</v>
      </c>
      <c r="Z12" s="38" t="str">
        <f t="shared" si="1"/>
        <v> </v>
      </c>
      <c r="AA12" s="38" t="str">
        <f t="shared" si="2"/>
        <v> </v>
      </c>
      <c r="AB12" s="39" t="str">
        <f t="shared" si="3"/>
        <v> </v>
      </c>
      <c r="AC12" s="37">
        <f t="shared" si="5"/>
        <v>0</v>
      </c>
      <c r="AD12" s="40" t="str">
        <f t="shared" si="6"/>
        <v> </v>
      </c>
      <c r="AE12" s="40" t="str">
        <f t="shared" si="7"/>
        <v> </v>
      </c>
      <c r="AF12" s="40" t="str">
        <f t="shared" si="8"/>
        <v> </v>
      </c>
      <c r="AG12" s="40" t="str">
        <f t="shared" si="9"/>
        <v> </v>
      </c>
      <c r="AH12" s="40" t="str">
        <f t="shared" si="10"/>
        <v> </v>
      </c>
      <c r="AI12" s="40" t="str">
        <f t="shared" si="11"/>
        <v> </v>
      </c>
      <c r="AJ12" s="40" t="str">
        <f t="shared" si="12"/>
        <v> </v>
      </c>
      <c r="AK12" s="40" t="str">
        <f t="shared" si="13"/>
        <v> </v>
      </c>
      <c r="AL12" s="41">
        <f t="shared" si="14"/>
        <v>0</v>
      </c>
      <c r="AM12" s="65">
        <f t="shared" si="15"/>
        <v>0</v>
      </c>
      <c r="AN12" s="68">
        <v>0</v>
      </c>
    </row>
    <row r="13" spans="1:40" ht="12.75">
      <c r="A13" s="11"/>
      <c r="B13" s="4"/>
      <c r="C13" s="61"/>
      <c r="D13" s="3"/>
      <c r="E13" s="3"/>
      <c r="F13" s="3"/>
      <c r="G13" s="3"/>
      <c r="H13" s="3"/>
      <c r="I13" s="3"/>
      <c r="J13" s="3"/>
      <c r="K13" s="3"/>
      <c r="L13" s="21"/>
      <c r="M13" s="3"/>
      <c r="N13" s="19"/>
      <c r="O13" s="3"/>
      <c r="P13" s="3"/>
      <c r="Q13" s="3"/>
      <c r="R13" s="7"/>
      <c r="S13" s="1"/>
      <c r="T13" s="7"/>
      <c r="U13" s="7"/>
      <c r="V13" s="9"/>
      <c r="W13" s="11"/>
      <c r="X13" s="38"/>
      <c r="Y13" s="37"/>
      <c r="Z13" s="38"/>
      <c r="AA13" s="38"/>
      <c r="AB13" s="39"/>
      <c r="AC13" s="37"/>
      <c r="AD13" s="40"/>
      <c r="AE13" s="40"/>
      <c r="AF13" s="40"/>
      <c r="AG13" s="40"/>
      <c r="AH13" s="40"/>
      <c r="AI13" s="40"/>
      <c r="AJ13" s="40"/>
      <c r="AK13" s="40"/>
      <c r="AL13" s="41"/>
      <c r="AM13" s="65"/>
      <c r="AN13" s="68"/>
    </row>
    <row r="14" spans="1:40" ht="51">
      <c r="A14" s="11">
        <v>10</v>
      </c>
      <c r="B14" s="4" t="s">
        <v>969</v>
      </c>
      <c r="C14" s="3" t="s">
        <v>257</v>
      </c>
      <c r="D14" s="3" t="s">
        <v>970</v>
      </c>
      <c r="E14" s="3">
        <v>4096920758</v>
      </c>
      <c r="F14" s="3" t="s">
        <v>968</v>
      </c>
      <c r="G14" s="3" t="s">
        <v>803</v>
      </c>
      <c r="H14" s="3" t="s">
        <v>971</v>
      </c>
      <c r="I14" s="3" t="s">
        <v>972</v>
      </c>
      <c r="J14" s="3" t="s">
        <v>972</v>
      </c>
      <c r="K14" s="3" t="s">
        <v>973</v>
      </c>
      <c r="L14" s="21" t="s">
        <v>968</v>
      </c>
      <c r="M14" s="3" t="s">
        <v>803</v>
      </c>
      <c r="N14" s="19" t="s">
        <v>971</v>
      </c>
      <c r="O14" s="3" t="s">
        <v>972</v>
      </c>
      <c r="P14" s="3" t="s">
        <v>972</v>
      </c>
      <c r="Q14" s="3" t="s">
        <v>974</v>
      </c>
      <c r="R14" s="7">
        <v>2</v>
      </c>
      <c r="S14" s="1"/>
      <c r="T14" s="7">
        <v>6</v>
      </c>
      <c r="U14" s="7">
        <v>0</v>
      </c>
      <c r="V14" s="9" t="s">
        <v>65</v>
      </c>
      <c r="W14" s="11">
        <v>6</v>
      </c>
      <c r="X14" s="38">
        <f t="shared" si="4"/>
        <v>2</v>
      </c>
      <c r="Y14" s="37">
        <f t="shared" si="0"/>
        <v>2</v>
      </c>
      <c r="Z14" s="38" t="str">
        <f t="shared" si="1"/>
        <v> </v>
      </c>
      <c r="AA14" s="38" t="str">
        <f t="shared" si="2"/>
        <v> </v>
      </c>
      <c r="AB14" s="39" t="str">
        <f t="shared" si="3"/>
        <v> </v>
      </c>
      <c r="AC14" s="37">
        <f t="shared" si="5"/>
        <v>0</v>
      </c>
      <c r="AD14" s="40" t="str">
        <f t="shared" si="6"/>
        <v> </v>
      </c>
      <c r="AE14" s="40" t="str">
        <f t="shared" si="7"/>
        <v> </v>
      </c>
      <c r="AF14" s="40" t="str">
        <f t="shared" si="8"/>
        <v> </v>
      </c>
      <c r="AG14" s="40" t="str">
        <f t="shared" si="9"/>
        <v> </v>
      </c>
      <c r="AH14" s="40" t="str">
        <f t="shared" si="10"/>
        <v> </v>
      </c>
      <c r="AI14" s="40" t="str">
        <f t="shared" si="11"/>
        <v> </v>
      </c>
      <c r="AJ14" s="40" t="str">
        <f t="shared" si="12"/>
        <v> </v>
      </c>
      <c r="AK14" s="40" t="str">
        <f t="shared" si="13"/>
        <v> </v>
      </c>
      <c r="AL14" s="41">
        <f t="shared" si="14"/>
        <v>0</v>
      </c>
      <c r="AM14" s="65">
        <f t="shared" si="15"/>
        <v>0</v>
      </c>
      <c r="AN14" s="96"/>
    </row>
    <row r="15" spans="1:40" ht="38.25">
      <c r="A15" s="11">
        <v>11</v>
      </c>
      <c r="B15" s="4" t="s">
        <v>843</v>
      </c>
      <c r="C15" s="3" t="s">
        <v>257</v>
      </c>
      <c r="D15" s="3" t="s">
        <v>844</v>
      </c>
      <c r="E15" s="3">
        <v>80015430756</v>
      </c>
      <c r="F15" s="3" t="s">
        <v>842</v>
      </c>
      <c r="G15" s="3" t="s">
        <v>803</v>
      </c>
      <c r="H15" s="3" t="s">
        <v>845</v>
      </c>
      <c r="I15" s="3" t="s">
        <v>846</v>
      </c>
      <c r="J15" s="3" t="s">
        <v>846</v>
      </c>
      <c r="K15" s="3" t="s">
        <v>847</v>
      </c>
      <c r="L15" s="21" t="s">
        <v>842</v>
      </c>
      <c r="M15" s="3" t="s">
        <v>803</v>
      </c>
      <c r="N15" s="19" t="s">
        <v>845</v>
      </c>
      <c r="O15" s="3" t="s">
        <v>846</v>
      </c>
      <c r="P15" s="3" t="s">
        <v>846</v>
      </c>
      <c r="Q15" s="3" t="s">
        <v>847</v>
      </c>
      <c r="R15" s="7">
        <v>2</v>
      </c>
      <c r="S15" s="1"/>
      <c r="T15" s="7">
        <v>15</v>
      </c>
      <c r="U15" s="7">
        <v>0</v>
      </c>
      <c r="V15" s="42">
        <v>7</v>
      </c>
      <c r="W15" s="11"/>
      <c r="X15" s="38">
        <f t="shared" si="4"/>
        <v>2</v>
      </c>
      <c r="Y15" s="37">
        <f t="shared" si="0"/>
        <v>2</v>
      </c>
      <c r="Z15" s="38" t="str">
        <f t="shared" si="1"/>
        <v> </v>
      </c>
      <c r="AA15" s="38">
        <f t="shared" si="2"/>
        <v>2</v>
      </c>
      <c r="AB15" s="39" t="str">
        <f t="shared" si="3"/>
        <v> </v>
      </c>
      <c r="AC15" s="37">
        <f t="shared" si="5"/>
        <v>2</v>
      </c>
      <c r="AD15" s="40" t="str">
        <f t="shared" si="6"/>
        <v> </v>
      </c>
      <c r="AE15" s="40" t="str">
        <f t="shared" si="7"/>
        <v> </v>
      </c>
      <c r="AF15" s="40" t="str">
        <f t="shared" si="8"/>
        <v> </v>
      </c>
      <c r="AG15" s="40" t="str">
        <f t="shared" si="9"/>
        <v> </v>
      </c>
      <c r="AH15" s="40" t="str">
        <f t="shared" si="10"/>
        <v> </v>
      </c>
      <c r="AI15" s="40">
        <f t="shared" si="11"/>
        <v>12226.5</v>
      </c>
      <c r="AJ15" s="40" t="str">
        <f t="shared" si="12"/>
        <v> </v>
      </c>
      <c r="AK15" s="40" t="str">
        <f t="shared" si="13"/>
        <v> </v>
      </c>
      <c r="AL15" s="41">
        <f t="shared" si="14"/>
        <v>12226.5</v>
      </c>
      <c r="AM15" s="65">
        <f t="shared" si="15"/>
        <v>8646.58</v>
      </c>
      <c r="AN15" s="97"/>
    </row>
    <row r="16" spans="1:40" ht="51">
      <c r="A16" s="11">
        <v>12</v>
      </c>
      <c r="B16" s="4" t="s">
        <v>857</v>
      </c>
      <c r="C16" s="3" t="s">
        <v>257</v>
      </c>
      <c r="D16" s="3" t="s">
        <v>858</v>
      </c>
      <c r="E16" s="3" t="s">
        <v>859</v>
      </c>
      <c r="F16" s="3" t="s">
        <v>856</v>
      </c>
      <c r="G16" s="3" t="s">
        <v>803</v>
      </c>
      <c r="H16" s="3" t="s">
        <v>860</v>
      </c>
      <c r="I16" s="3" t="s">
        <v>861</v>
      </c>
      <c r="J16" s="3" t="s">
        <v>861</v>
      </c>
      <c r="K16" s="10" t="s">
        <v>862</v>
      </c>
      <c r="L16" s="21" t="s">
        <v>856</v>
      </c>
      <c r="M16" s="3" t="s">
        <v>803</v>
      </c>
      <c r="N16" s="19" t="s">
        <v>860</v>
      </c>
      <c r="O16" s="3" t="s">
        <v>861</v>
      </c>
      <c r="P16" s="3" t="s">
        <v>861</v>
      </c>
      <c r="Q16" s="3" t="s">
        <v>862</v>
      </c>
      <c r="R16" s="7">
        <v>2</v>
      </c>
      <c r="S16" s="1"/>
      <c r="T16" s="7">
        <v>15</v>
      </c>
      <c r="U16" s="7">
        <v>0</v>
      </c>
      <c r="V16" s="42">
        <v>7</v>
      </c>
      <c r="W16" s="11"/>
      <c r="X16" s="38">
        <f t="shared" si="4"/>
        <v>2</v>
      </c>
      <c r="Y16" s="37">
        <f t="shared" si="0"/>
        <v>2</v>
      </c>
      <c r="Z16" s="38" t="str">
        <f t="shared" si="1"/>
        <v> </v>
      </c>
      <c r="AA16" s="38">
        <f t="shared" si="2"/>
        <v>2</v>
      </c>
      <c r="AB16" s="39" t="str">
        <f t="shared" si="3"/>
        <v> </v>
      </c>
      <c r="AC16" s="37">
        <f t="shared" si="5"/>
        <v>2</v>
      </c>
      <c r="AD16" s="40" t="str">
        <f t="shared" si="6"/>
        <v> </v>
      </c>
      <c r="AE16" s="40" t="str">
        <f t="shared" si="7"/>
        <v> </v>
      </c>
      <c r="AF16" s="40" t="str">
        <f t="shared" si="8"/>
        <v> </v>
      </c>
      <c r="AG16" s="40" t="str">
        <f t="shared" si="9"/>
        <v> </v>
      </c>
      <c r="AH16" s="40" t="str">
        <f t="shared" si="10"/>
        <v> </v>
      </c>
      <c r="AI16" s="40">
        <f t="shared" si="11"/>
        <v>12226.5</v>
      </c>
      <c r="AJ16" s="40" t="str">
        <f t="shared" si="12"/>
        <v> </v>
      </c>
      <c r="AK16" s="40" t="str">
        <f t="shared" si="13"/>
        <v> </v>
      </c>
      <c r="AL16" s="41">
        <f t="shared" si="14"/>
        <v>12226.5</v>
      </c>
      <c r="AM16" s="65">
        <f t="shared" si="15"/>
        <v>8646.58</v>
      </c>
      <c r="AN16" s="97"/>
    </row>
    <row r="17" spans="1:40" ht="51">
      <c r="A17" s="11">
        <v>13</v>
      </c>
      <c r="B17" s="4" t="s">
        <v>931</v>
      </c>
      <c r="C17" s="17" t="s">
        <v>257</v>
      </c>
      <c r="D17" s="3" t="s">
        <v>932</v>
      </c>
      <c r="E17" s="3">
        <v>412380750</v>
      </c>
      <c r="F17" s="3" t="s">
        <v>930</v>
      </c>
      <c r="G17" s="3" t="s">
        <v>803</v>
      </c>
      <c r="H17" s="3" t="s">
        <v>933</v>
      </c>
      <c r="I17" s="3" t="s">
        <v>934</v>
      </c>
      <c r="J17" s="3" t="s">
        <v>934</v>
      </c>
      <c r="K17" s="3" t="s">
        <v>935</v>
      </c>
      <c r="L17" s="19" t="s">
        <v>930</v>
      </c>
      <c r="M17" s="3" t="s">
        <v>803</v>
      </c>
      <c r="N17" s="19" t="s">
        <v>933</v>
      </c>
      <c r="O17" s="3" t="s">
        <v>934</v>
      </c>
      <c r="P17" s="3" t="s">
        <v>934</v>
      </c>
      <c r="Q17" s="19" t="s">
        <v>935</v>
      </c>
      <c r="R17" s="7">
        <v>2</v>
      </c>
      <c r="S17" s="1"/>
      <c r="T17" s="7">
        <v>13</v>
      </c>
      <c r="U17" s="7">
        <v>0</v>
      </c>
      <c r="V17" s="42">
        <v>5</v>
      </c>
      <c r="W17" s="13"/>
      <c r="X17" s="38">
        <f t="shared" si="4"/>
        <v>1</v>
      </c>
      <c r="Y17" s="37">
        <f t="shared" si="0"/>
        <v>1</v>
      </c>
      <c r="Z17" s="38">
        <f t="shared" si="1"/>
        <v>1</v>
      </c>
      <c r="AA17" s="38" t="str">
        <f t="shared" si="2"/>
        <v> </v>
      </c>
      <c r="AB17" s="39" t="str">
        <f t="shared" si="3"/>
        <v> </v>
      </c>
      <c r="AC17" s="37">
        <f t="shared" si="5"/>
        <v>1</v>
      </c>
      <c r="AD17" s="40">
        <f t="shared" si="6"/>
        <v>6792.5</v>
      </c>
      <c r="AE17" s="40" t="str">
        <f t="shared" si="7"/>
        <v> </v>
      </c>
      <c r="AF17" s="40" t="str">
        <f t="shared" si="8"/>
        <v> </v>
      </c>
      <c r="AG17" s="40" t="str">
        <f t="shared" si="9"/>
        <v> </v>
      </c>
      <c r="AH17" s="40" t="str">
        <f t="shared" si="10"/>
        <v> </v>
      </c>
      <c r="AI17" s="40" t="str">
        <f t="shared" si="11"/>
        <v> </v>
      </c>
      <c r="AJ17" s="40" t="str">
        <f t="shared" si="12"/>
        <v> </v>
      </c>
      <c r="AK17" s="40" t="str">
        <f t="shared" si="13"/>
        <v> </v>
      </c>
      <c r="AL17" s="41">
        <f t="shared" si="14"/>
        <v>6792.5</v>
      </c>
      <c r="AM17" s="65">
        <f t="shared" si="15"/>
        <v>4803.66</v>
      </c>
      <c r="AN17" s="97"/>
    </row>
    <row r="18" spans="1:40" ht="38.25">
      <c r="A18" s="11">
        <v>14</v>
      </c>
      <c r="B18" s="4" t="s">
        <v>911</v>
      </c>
      <c r="C18" s="3" t="s">
        <v>257</v>
      </c>
      <c r="D18" s="3" t="s">
        <v>911</v>
      </c>
      <c r="E18" s="3">
        <v>90041900755</v>
      </c>
      <c r="F18" s="3" t="s">
        <v>901</v>
      </c>
      <c r="G18" s="3" t="s">
        <v>803</v>
      </c>
      <c r="H18" s="3" t="s">
        <v>912</v>
      </c>
      <c r="I18" s="3" t="s">
        <v>913</v>
      </c>
      <c r="J18" s="3" t="s">
        <v>913</v>
      </c>
      <c r="K18" s="3" t="s">
        <v>914</v>
      </c>
      <c r="L18" s="21" t="s">
        <v>901</v>
      </c>
      <c r="M18" s="3" t="s">
        <v>803</v>
      </c>
      <c r="N18" s="19" t="s">
        <v>912</v>
      </c>
      <c r="O18" s="3" t="s">
        <v>913</v>
      </c>
      <c r="P18" s="3" t="s">
        <v>913</v>
      </c>
      <c r="Q18" s="3" t="s">
        <v>914</v>
      </c>
      <c r="R18" s="7">
        <v>2</v>
      </c>
      <c r="S18" s="1"/>
      <c r="T18" s="7">
        <v>20</v>
      </c>
      <c r="U18" s="7">
        <v>0</v>
      </c>
      <c r="V18" s="42">
        <v>6</v>
      </c>
      <c r="W18" s="11"/>
      <c r="X18" s="38">
        <f t="shared" si="4"/>
        <v>1</v>
      </c>
      <c r="Y18" s="37">
        <f t="shared" si="0"/>
        <v>1</v>
      </c>
      <c r="Z18" s="38" t="str">
        <f t="shared" si="1"/>
        <v> </v>
      </c>
      <c r="AA18" s="38" t="str">
        <f t="shared" si="2"/>
        <v> </v>
      </c>
      <c r="AB18" s="39">
        <f t="shared" si="3"/>
        <v>3</v>
      </c>
      <c r="AC18" s="37">
        <f t="shared" si="5"/>
        <v>3</v>
      </c>
      <c r="AD18" s="40" t="str">
        <f t="shared" si="6"/>
        <v> </v>
      </c>
      <c r="AE18" s="40" t="str">
        <f t="shared" si="7"/>
        <v> </v>
      </c>
      <c r="AF18" s="40">
        <f t="shared" si="8"/>
        <v>12226.5</v>
      </c>
      <c r="AG18" s="40" t="str">
        <f t="shared" si="9"/>
        <v> </v>
      </c>
      <c r="AH18" s="40" t="str">
        <f t="shared" si="10"/>
        <v> </v>
      </c>
      <c r="AI18" s="40" t="str">
        <f t="shared" si="11"/>
        <v> </v>
      </c>
      <c r="AJ18" s="40" t="str">
        <f t="shared" si="12"/>
        <v> </v>
      </c>
      <c r="AK18" s="40" t="str">
        <f t="shared" si="13"/>
        <v> </v>
      </c>
      <c r="AL18" s="41">
        <f t="shared" si="14"/>
        <v>12226.5</v>
      </c>
      <c r="AM18" s="65">
        <f t="shared" si="15"/>
        <v>8646.58</v>
      </c>
      <c r="AN18" s="97"/>
    </row>
    <row r="19" spans="1:40" ht="38.25">
      <c r="A19" s="11">
        <v>15</v>
      </c>
      <c r="B19" s="4" t="s">
        <v>922</v>
      </c>
      <c r="C19" s="17" t="s">
        <v>257</v>
      </c>
      <c r="D19" s="3" t="s">
        <v>922</v>
      </c>
      <c r="E19" s="3">
        <v>81030010755</v>
      </c>
      <c r="F19" s="3" t="s">
        <v>915</v>
      </c>
      <c r="G19" s="3" t="s">
        <v>803</v>
      </c>
      <c r="H19" s="3" t="s">
        <v>923</v>
      </c>
      <c r="I19" s="3" t="s">
        <v>924</v>
      </c>
      <c r="J19" s="3" t="s">
        <v>925</v>
      </c>
      <c r="K19" s="3" t="s">
        <v>926</v>
      </c>
      <c r="L19" s="19" t="s">
        <v>927</v>
      </c>
      <c r="M19" s="3" t="s">
        <v>803</v>
      </c>
      <c r="N19" s="19" t="s">
        <v>928</v>
      </c>
      <c r="O19" s="3" t="s">
        <v>924</v>
      </c>
      <c r="P19" s="3" t="s">
        <v>925</v>
      </c>
      <c r="Q19" s="19" t="s">
        <v>929</v>
      </c>
      <c r="R19" s="7">
        <v>2</v>
      </c>
      <c r="S19" s="1"/>
      <c r="T19" s="7">
        <v>14</v>
      </c>
      <c r="U19" s="7">
        <v>0</v>
      </c>
      <c r="V19" s="42">
        <v>6</v>
      </c>
      <c r="W19" s="13"/>
      <c r="X19" s="38">
        <f t="shared" si="4"/>
        <v>1</v>
      </c>
      <c r="Y19" s="37">
        <f t="shared" si="0"/>
        <v>1</v>
      </c>
      <c r="Z19" s="38" t="str">
        <f t="shared" si="1"/>
        <v> </v>
      </c>
      <c r="AA19" s="38">
        <f t="shared" si="2"/>
        <v>2</v>
      </c>
      <c r="AB19" s="39" t="str">
        <f t="shared" si="3"/>
        <v> </v>
      </c>
      <c r="AC19" s="37">
        <f t="shared" si="5"/>
        <v>2</v>
      </c>
      <c r="AD19" s="40" t="str">
        <f t="shared" si="6"/>
        <v> </v>
      </c>
      <c r="AE19" s="40">
        <f t="shared" si="7"/>
        <v>8830.25</v>
      </c>
      <c r="AF19" s="40" t="str">
        <f t="shared" si="8"/>
        <v> </v>
      </c>
      <c r="AG19" s="40" t="str">
        <f t="shared" si="9"/>
        <v> </v>
      </c>
      <c r="AH19" s="40" t="str">
        <f t="shared" si="10"/>
        <v> </v>
      </c>
      <c r="AI19" s="40" t="str">
        <f t="shared" si="11"/>
        <v> </v>
      </c>
      <c r="AJ19" s="40" t="str">
        <f t="shared" si="12"/>
        <v> </v>
      </c>
      <c r="AK19" s="40" t="str">
        <f t="shared" si="13"/>
        <v> </v>
      </c>
      <c r="AL19" s="41">
        <f t="shared" si="14"/>
        <v>8830.25</v>
      </c>
      <c r="AM19" s="65">
        <f t="shared" si="15"/>
        <v>6244.75</v>
      </c>
      <c r="AN19" s="98"/>
    </row>
    <row r="20" spans="1:40" ht="45.75" customHeight="1">
      <c r="A20" s="11">
        <v>16</v>
      </c>
      <c r="B20" s="4" t="s">
        <v>942</v>
      </c>
      <c r="C20" s="3" t="s">
        <v>257</v>
      </c>
      <c r="D20" s="3" t="s">
        <v>943</v>
      </c>
      <c r="E20" s="3">
        <v>4066260755</v>
      </c>
      <c r="F20" s="3" t="s">
        <v>944</v>
      </c>
      <c r="G20" s="3" t="s">
        <v>803</v>
      </c>
      <c r="H20" s="3" t="s">
        <v>945</v>
      </c>
      <c r="I20" s="3" t="s">
        <v>946</v>
      </c>
      <c r="J20" s="3" t="s">
        <v>947</v>
      </c>
      <c r="K20" s="3" t="s">
        <v>948</v>
      </c>
      <c r="L20" s="21" t="s">
        <v>949</v>
      </c>
      <c r="M20" s="3" t="s">
        <v>803</v>
      </c>
      <c r="N20" s="19" t="s">
        <v>950</v>
      </c>
      <c r="O20" s="3" t="s">
        <v>946</v>
      </c>
      <c r="P20" s="3" t="s">
        <v>951</v>
      </c>
      <c r="Q20" s="3" t="s">
        <v>948</v>
      </c>
      <c r="R20" s="7">
        <v>2</v>
      </c>
      <c r="S20" s="1"/>
      <c r="T20" s="7">
        <v>10</v>
      </c>
      <c r="U20" s="7">
        <v>0</v>
      </c>
      <c r="V20" s="42">
        <v>7</v>
      </c>
      <c r="W20" s="11"/>
      <c r="X20" s="38">
        <f t="shared" si="4"/>
        <v>2</v>
      </c>
      <c r="Y20" s="37">
        <f t="shared" si="0"/>
        <v>2</v>
      </c>
      <c r="Z20" s="38">
        <f t="shared" si="1"/>
        <v>1</v>
      </c>
      <c r="AA20" s="38" t="str">
        <f t="shared" si="2"/>
        <v> </v>
      </c>
      <c r="AB20" s="39" t="str">
        <f t="shared" si="3"/>
        <v> </v>
      </c>
      <c r="AC20" s="37">
        <f t="shared" si="5"/>
        <v>1</v>
      </c>
      <c r="AD20" s="40" t="str">
        <f t="shared" si="6"/>
        <v> </v>
      </c>
      <c r="AE20" s="40" t="str">
        <f t="shared" si="7"/>
        <v> </v>
      </c>
      <c r="AF20" s="40" t="str">
        <f t="shared" si="8"/>
        <v> </v>
      </c>
      <c r="AG20" s="40" t="str">
        <f t="shared" si="9"/>
        <v> </v>
      </c>
      <c r="AH20" s="40">
        <f t="shared" si="10"/>
        <v>8830.25</v>
      </c>
      <c r="AI20" s="40" t="str">
        <f t="shared" si="11"/>
        <v> </v>
      </c>
      <c r="AJ20" s="40" t="str">
        <f t="shared" si="12"/>
        <v> </v>
      </c>
      <c r="AK20" s="40" t="str">
        <f t="shared" si="13"/>
        <v> </v>
      </c>
      <c r="AL20" s="41">
        <f t="shared" si="14"/>
        <v>8830.25</v>
      </c>
      <c r="AM20" s="65">
        <f t="shared" si="15"/>
        <v>6244.75</v>
      </c>
      <c r="AN20" s="68">
        <f>SUM(AM14:AM20)</f>
        <v>43232.9</v>
      </c>
    </row>
    <row r="21" spans="1:40" ht="15.75" customHeight="1">
      <c r="A21" s="11"/>
      <c r="B21" s="4"/>
      <c r="C21" s="3"/>
      <c r="D21" s="3"/>
      <c r="E21" s="3"/>
      <c r="F21" s="3"/>
      <c r="G21" s="3"/>
      <c r="H21" s="3"/>
      <c r="I21" s="3"/>
      <c r="J21" s="3"/>
      <c r="K21" s="3"/>
      <c r="L21" s="21"/>
      <c r="M21" s="3"/>
      <c r="N21" s="19"/>
      <c r="O21" s="3"/>
      <c r="P21" s="3"/>
      <c r="Q21" s="3"/>
      <c r="R21" s="7"/>
      <c r="S21" s="1"/>
      <c r="T21" s="7"/>
      <c r="U21" s="7"/>
      <c r="V21" s="42"/>
      <c r="W21" s="11"/>
      <c r="X21" s="38"/>
      <c r="Y21" s="37"/>
      <c r="Z21" s="38"/>
      <c r="AA21" s="38"/>
      <c r="AB21" s="39"/>
      <c r="AC21" s="37"/>
      <c r="AD21" s="40"/>
      <c r="AE21" s="40"/>
      <c r="AF21" s="40"/>
      <c r="AG21" s="40"/>
      <c r="AH21" s="40"/>
      <c r="AI21" s="40"/>
      <c r="AJ21" s="40"/>
      <c r="AK21" s="40"/>
      <c r="AL21" s="41"/>
      <c r="AM21" s="65">
        <f t="shared" si="15"/>
        <v>0</v>
      </c>
      <c r="AN21" s="68"/>
    </row>
    <row r="22" spans="1:40" ht="32.25" customHeight="1">
      <c r="A22" s="11">
        <v>17</v>
      </c>
      <c r="B22" s="4" t="s">
        <v>204</v>
      </c>
      <c r="C22" s="3" t="s">
        <v>506</v>
      </c>
      <c r="D22" s="3" t="s">
        <v>204</v>
      </c>
      <c r="E22" s="3" t="s">
        <v>203</v>
      </c>
      <c r="F22" s="3" t="s">
        <v>423</v>
      </c>
      <c r="G22" s="3" t="s">
        <v>424</v>
      </c>
      <c r="H22" s="3" t="s">
        <v>205</v>
      </c>
      <c r="I22" s="3" t="s">
        <v>206</v>
      </c>
      <c r="J22" s="3" t="s">
        <v>207</v>
      </c>
      <c r="K22" s="3" t="s">
        <v>208</v>
      </c>
      <c r="L22" s="21" t="s">
        <v>423</v>
      </c>
      <c r="M22" s="3" t="s">
        <v>424</v>
      </c>
      <c r="N22" s="19" t="s">
        <v>209</v>
      </c>
      <c r="O22" s="3" t="s">
        <v>206</v>
      </c>
      <c r="P22" s="3" t="s">
        <v>207</v>
      </c>
      <c r="Q22" s="3" t="s">
        <v>208</v>
      </c>
      <c r="R22" s="7">
        <v>2</v>
      </c>
      <c r="S22" s="1"/>
      <c r="T22" s="7">
        <v>20</v>
      </c>
      <c r="U22" s="7">
        <v>0</v>
      </c>
      <c r="V22" s="42">
        <v>5</v>
      </c>
      <c r="W22" s="11"/>
      <c r="X22" s="38">
        <f t="shared" si="4"/>
        <v>1</v>
      </c>
      <c r="Y22" s="37">
        <f t="shared" si="0"/>
        <v>1</v>
      </c>
      <c r="Z22" s="38" t="str">
        <f t="shared" si="1"/>
        <v> </v>
      </c>
      <c r="AA22" s="38" t="str">
        <f t="shared" si="2"/>
        <v> </v>
      </c>
      <c r="AB22" s="39">
        <f t="shared" si="3"/>
        <v>3</v>
      </c>
      <c r="AC22" s="37">
        <f t="shared" si="5"/>
        <v>3</v>
      </c>
      <c r="AD22" s="40" t="str">
        <f t="shared" si="6"/>
        <v> </v>
      </c>
      <c r="AE22" s="40" t="str">
        <f t="shared" si="7"/>
        <v> </v>
      </c>
      <c r="AF22" s="40">
        <f t="shared" si="8"/>
        <v>12226.5</v>
      </c>
      <c r="AG22" s="40" t="str">
        <f t="shared" si="9"/>
        <v> </v>
      </c>
      <c r="AH22" s="40" t="str">
        <f t="shared" si="10"/>
        <v> </v>
      </c>
      <c r="AI22" s="40" t="str">
        <f t="shared" si="11"/>
        <v> </v>
      </c>
      <c r="AJ22" s="40" t="str">
        <f t="shared" si="12"/>
        <v> </v>
      </c>
      <c r="AK22" s="40" t="str">
        <f t="shared" si="13"/>
        <v> </v>
      </c>
      <c r="AL22" s="41">
        <f t="shared" si="14"/>
        <v>12226.5</v>
      </c>
      <c r="AM22" s="65">
        <f t="shared" si="15"/>
        <v>8646.58</v>
      </c>
      <c r="AN22" s="68"/>
    </row>
    <row r="23" spans="1:40" ht="48.75" customHeight="1">
      <c r="A23" s="11">
        <v>18</v>
      </c>
      <c r="B23" s="4" t="s">
        <v>75</v>
      </c>
      <c r="C23" s="3" t="s">
        <v>257</v>
      </c>
      <c r="D23" s="3" t="s">
        <v>76</v>
      </c>
      <c r="E23" s="3" t="s">
        <v>77</v>
      </c>
      <c r="F23" s="3" t="s">
        <v>78</v>
      </c>
      <c r="G23" s="3" t="s">
        <v>424</v>
      </c>
      <c r="H23" s="3" t="s">
        <v>79</v>
      </c>
      <c r="I23" s="3" t="s">
        <v>80</v>
      </c>
      <c r="J23" s="3" t="s">
        <v>80</v>
      </c>
      <c r="K23" s="3" t="s">
        <v>81</v>
      </c>
      <c r="L23" s="21" t="s">
        <v>78</v>
      </c>
      <c r="M23" s="3" t="s">
        <v>424</v>
      </c>
      <c r="N23" s="19" t="s">
        <v>79</v>
      </c>
      <c r="O23" s="3" t="s">
        <v>80</v>
      </c>
      <c r="P23" s="3" t="s">
        <v>80</v>
      </c>
      <c r="Q23" s="3" t="s">
        <v>81</v>
      </c>
      <c r="R23" s="7">
        <v>2</v>
      </c>
      <c r="S23" s="1"/>
      <c r="T23" s="7">
        <v>18</v>
      </c>
      <c r="U23" s="7">
        <v>0</v>
      </c>
      <c r="V23" s="42">
        <v>7</v>
      </c>
      <c r="W23" s="11"/>
      <c r="X23" s="38">
        <f t="shared" si="4"/>
        <v>2</v>
      </c>
      <c r="Y23" s="37">
        <f t="shared" si="0"/>
        <v>2</v>
      </c>
      <c r="Z23" s="38" t="str">
        <f t="shared" si="1"/>
        <v> </v>
      </c>
      <c r="AA23" s="38" t="str">
        <f t="shared" si="2"/>
        <v> </v>
      </c>
      <c r="AB23" s="39">
        <f t="shared" si="3"/>
        <v>3</v>
      </c>
      <c r="AC23" s="37">
        <f t="shared" si="5"/>
        <v>3</v>
      </c>
      <c r="AD23" s="40" t="str">
        <f t="shared" si="6"/>
        <v> </v>
      </c>
      <c r="AE23" s="40" t="str">
        <f t="shared" si="7"/>
        <v> </v>
      </c>
      <c r="AF23" s="40" t="str">
        <f t="shared" si="8"/>
        <v> </v>
      </c>
      <c r="AG23" s="40" t="str">
        <f t="shared" si="9"/>
        <v> </v>
      </c>
      <c r="AH23" s="40" t="str">
        <f t="shared" si="10"/>
        <v> </v>
      </c>
      <c r="AI23" s="40" t="str">
        <f t="shared" si="11"/>
        <v> </v>
      </c>
      <c r="AJ23" s="40">
        <f t="shared" si="12"/>
        <v>15622.75</v>
      </c>
      <c r="AK23" s="40" t="str">
        <f t="shared" si="13"/>
        <v> </v>
      </c>
      <c r="AL23" s="41">
        <f t="shared" si="14"/>
        <v>15622.75</v>
      </c>
      <c r="AM23" s="65">
        <f t="shared" si="15"/>
        <v>11048.41</v>
      </c>
      <c r="AN23" s="68">
        <f>SUM(AM22:AM23)</f>
        <v>19694.99</v>
      </c>
    </row>
    <row r="24" spans="25:40" ht="12.75">
      <c r="Y24" s="37"/>
      <c r="AL24" s="45">
        <f>SUM(AL2:AL23)</f>
        <v>135850</v>
      </c>
      <c r="AM24" s="69">
        <f>SUM(AM2:AM23)</f>
        <v>96073.12</v>
      </c>
      <c r="AN24" s="69">
        <f>SUM(AN2:AN23)</f>
        <v>96073.12</v>
      </c>
    </row>
    <row r="25" spans="2:25" ht="23.25">
      <c r="B25" s="18" t="s">
        <v>345</v>
      </c>
      <c r="Q25" s="30" t="s">
        <v>988</v>
      </c>
      <c r="Y25" s="37"/>
    </row>
    <row r="26" ht="15.75">
      <c r="Q26" s="31" t="s">
        <v>989</v>
      </c>
    </row>
    <row r="27" ht="15.75">
      <c r="Q27" s="31" t="s">
        <v>1008</v>
      </c>
    </row>
  </sheetData>
  <sheetProtection/>
  <autoFilter ref="C1:C27"/>
  <mergeCells count="2">
    <mergeCell ref="AN2:AN5"/>
    <mergeCell ref="AN14:AN19"/>
  </mergeCells>
  <hyperlinks>
    <hyperlink ref="K16" r:id="rId1" display="santantonioleverano@fismlecce.org"/>
    <hyperlink ref="Q9" r:id="rId2" display="depasqualerosa10@libero.it"/>
  </hyperlinks>
  <printOptions/>
  <pageMargins left="0.17" right="0.16" top="0.59" bottom="0.42" header="0.2" footer="0.18"/>
  <pageSetup horizontalDpi="600" verticalDpi="600" orientation="landscape" paperSize="9" scale="94" r:id="rId4"/>
  <headerFooter alignWithMargins="0">
    <oddHeader>&amp;L&amp;F&amp;R&amp;A</oddHeader>
    <oddFooter>&amp;Rpag. &amp;P di&amp;N</oddFooter>
  </headerFooter>
  <rowBreaks count="1" manualBreakCount="1">
    <brk id="13" max="39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R65453"/>
  <sheetViews>
    <sheetView tabSelected="1" view="pageBreakPreview" zoomScale="60" zoomScalePageLayoutView="0" workbookViewId="0" topLeftCell="A1">
      <pane ySplit="1" topLeftCell="A82" activePane="bottomLeft" state="frozen"/>
      <selection pane="topLeft" activeCell="A1" sqref="A1"/>
      <selection pane="bottomLeft" activeCell="W103" sqref="W103"/>
    </sheetView>
  </sheetViews>
  <sheetFormatPr defaultColWidth="27.8515625" defaultRowHeight="12.75"/>
  <cols>
    <col min="1" max="1" width="3.00390625" style="0" bestFit="1" customWidth="1"/>
    <col min="2" max="2" width="19.00390625" style="0" customWidth="1"/>
    <col min="3" max="3" width="7.8515625" style="0" customWidth="1"/>
    <col min="4" max="4" width="29.57421875" style="0" hidden="1" customWidth="1"/>
    <col min="5" max="5" width="17.00390625" style="0" hidden="1" customWidth="1"/>
    <col min="6" max="6" width="12.421875" style="0" hidden="1" customWidth="1"/>
    <col min="7" max="7" width="4.57421875" style="0" hidden="1" customWidth="1"/>
    <col min="8" max="8" width="9.00390625" style="0" hidden="1" customWidth="1"/>
    <col min="9" max="9" width="6.57421875" style="0" hidden="1" customWidth="1"/>
    <col min="10" max="10" width="7.00390625" style="0" hidden="1" customWidth="1"/>
    <col min="11" max="11" width="13.28125" style="0" hidden="1" customWidth="1"/>
    <col min="12" max="12" width="9.57421875" style="0" customWidth="1"/>
    <col min="13" max="13" width="5.28125" style="0" customWidth="1"/>
    <col min="14" max="14" width="10.7109375" style="14" customWidth="1"/>
    <col min="15" max="15" width="12.00390625" style="0" hidden="1" customWidth="1"/>
    <col min="16" max="16" width="11.57421875" style="0" hidden="1" customWidth="1"/>
    <col min="17" max="17" width="19.140625" style="16" hidden="1" customWidth="1"/>
    <col min="18" max="18" width="7.140625" style="0" hidden="1" customWidth="1"/>
    <col min="19" max="19" width="6.00390625" style="86" customWidth="1"/>
    <col min="20" max="20" width="8.28125" style="0" bestFit="1" customWidth="1"/>
    <col min="21" max="21" width="6.28125" style="0" bestFit="1" customWidth="1"/>
    <col min="22" max="22" width="8.421875" style="44" bestFit="1" customWidth="1"/>
    <col min="23" max="23" width="6.57421875" style="0" customWidth="1"/>
    <col min="24" max="37" width="3.57421875" style="0" hidden="1" customWidth="1"/>
    <col min="38" max="38" width="12.421875" style="0" hidden="1" customWidth="1"/>
    <col min="39" max="39" width="10.421875" style="0" customWidth="1"/>
    <col min="40" max="40" width="10.140625" style="0" bestFit="1" customWidth="1"/>
    <col min="41" max="41" width="10.28125" style="0" customWidth="1"/>
    <col min="42" max="42" width="10.140625" style="74" bestFit="1" customWidth="1"/>
    <col min="43" max="43" width="18.00390625" style="0" customWidth="1"/>
    <col min="44" max="44" width="8.8515625" style="74" customWidth="1"/>
  </cols>
  <sheetData>
    <row r="1" spans="1:44" s="1" customFormat="1" ht="62.25" customHeight="1">
      <c r="A1" s="5"/>
      <c r="B1" s="5" t="s">
        <v>244</v>
      </c>
      <c r="C1" s="66" t="s">
        <v>245</v>
      </c>
      <c r="D1" s="1" t="s">
        <v>246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  <c r="J1" s="1" t="s">
        <v>252</v>
      </c>
      <c r="K1" s="1" t="s">
        <v>253</v>
      </c>
      <c r="L1" s="5" t="s">
        <v>771</v>
      </c>
      <c r="M1" s="5" t="s">
        <v>249</v>
      </c>
      <c r="N1" s="82" t="s">
        <v>250</v>
      </c>
      <c r="O1" s="5" t="s">
        <v>251</v>
      </c>
      <c r="P1" s="5" t="s">
        <v>251</v>
      </c>
      <c r="Q1" s="15" t="s">
        <v>253</v>
      </c>
      <c r="R1" s="5" t="s">
        <v>905</v>
      </c>
      <c r="S1" s="82" t="s">
        <v>272</v>
      </c>
      <c r="T1" s="82" t="s">
        <v>452</v>
      </c>
      <c r="U1" s="82" t="s">
        <v>906</v>
      </c>
      <c r="V1" s="83" t="s">
        <v>907</v>
      </c>
      <c r="W1" s="8" t="s">
        <v>344</v>
      </c>
      <c r="X1" s="35" t="s">
        <v>991</v>
      </c>
      <c r="Y1" s="34" t="s">
        <v>991</v>
      </c>
      <c r="Z1" s="35" t="s">
        <v>992</v>
      </c>
      <c r="AA1" s="35" t="s">
        <v>992</v>
      </c>
      <c r="AB1" s="35" t="s">
        <v>992</v>
      </c>
      <c r="AC1" s="34" t="s">
        <v>992</v>
      </c>
      <c r="AD1" s="34" t="s">
        <v>993</v>
      </c>
      <c r="AE1" s="34" t="s">
        <v>994</v>
      </c>
      <c r="AF1" s="34" t="s">
        <v>995</v>
      </c>
      <c r="AG1" s="34" t="s">
        <v>996</v>
      </c>
      <c r="AH1" s="34" t="s">
        <v>997</v>
      </c>
      <c r="AI1" s="34" t="s">
        <v>998</v>
      </c>
      <c r="AJ1" s="34" t="s">
        <v>999</v>
      </c>
      <c r="AK1" s="34" t="s">
        <v>1000</v>
      </c>
      <c r="AL1" s="36" t="s">
        <v>1001</v>
      </c>
      <c r="AM1" s="89" t="s">
        <v>1009</v>
      </c>
      <c r="AN1" s="70" t="s">
        <v>1005</v>
      </c>
      <c r="AO1" s="70" t="s">
        <v>1006</v>
      </c>
      <c r="AP1" s="88" t="s">
        <v>1007</v>
      </c>
      <c r="AQ1" s="87" t="s">
        <v>1010</v>
      </c>
      <c r="AR1" s="88" t="s">
        <v>1007</v>
      </c>
    </row>
    <row r="2" spans="1:44" s="6" customFormat="1" ht="38.25">
      <c r="A2" s="11">
        <v>1</v>
      </c>
      <c r="B2" s="4" t="s">
        <v>463</v>
      </c>
      <c r="C2" s="3" t="s">
        <v>257</v>
      </c>
      <c r="D2" s="3" t="s">
        <v>464</v>
      </c>
      <c r="E2" s="3">
        <v>7490720724</v>
      </c>
      <c r="F2" s="3" t="s">
        <v>465</v>
      </c>
      <c r="G2" s="3" t="s">
        <v>254</v>
      </c>
      <c r="H2" s="3" t="s">
        <v>466</v>
      </c>
      <c r="I2" s="3" t="s">
        <v>467</v>
      </c>
      <c r="J2" s="3" t="s">
        <v>467</v>
      </c>
      <c r="K2" s="3" t="s">
        <v>468</v>
      </c>
      <c r="L2" s="3" t="s">
        <v>465</v>
      </c>
      <c r="M2" s="3" t="s">
        <v>254</v>
      </c>
      <c r="N2" s="19" t="s">
        <v>466</v>
      </c>
      <c r="O2" s="3" t="s">
        <v>467</v>
      </c>
      <c r="P2" s="3" t="s">
        <v>467</v>
      </c>
      <c r="Q2" s="17" t="s">
        <v>468</v>
      </c>
      <c r="R2" s="7">
        <v>1</v>
      </c>
      <c r="S2" s="85"/>
      <c r="T2" s="7">
        <v>10</v>
      </c>
      <c r="U2" s="7">
        <v>0</v>
      </c>
      <c r="V2" s="43">
        <v>9</v>
      </c>
      <c r="W2" s="11"/>
      <c r="X2" s="38">
        <f>IF(AND(V2&lt;7,V2&gt;4),1,2)</f>
        <v>2</v>
      </c>
      <c r="Y2" s="37">
        <f>IF(V2&gt;4,X2," ")</f>
        <v>2</v>
      </c>
      <c r="Z2" s="38">
        <f>IF(AND(T2&gt;9,T2&lt;14),1," ")</f>
        <v>1</v>
      </c>
      <c r="AA2" s="38" t="str">
        <f>IF(AND(T2&gt;13,T2&lt;18),2," ")</f>
        <v> </v>
      </c>
      <c r="AB2" s="39" t="str">
        <f>IF(AND(T2&gt;17,T2&lt;21),3," ")</f>
        <v> </v>
      </c>
      <c r="AC2" s="37">
        <f>SUM(Z2:AB2)</f>
        <v>1</v>
      </c>
      <c r="AD2" s="40" t="str">
        <f>IF(AND($Y2=1,$AC2=1),6792.5," ")</f>
        <v> </v>
      </c>
      <c r="AE2" s="40" t="str">
        <f>IF(AND($Y2=1,$AC2=2),8830.25," ")</f>
        <v> </v>
      </c>
      <c r="AF2" s="40" t="str">
        <f>IF(AND($Y2=1,$AC2=3),12226.5," ")</f>
        <v> </v>
      </c>
      <c r="AG2" s="40" t="str">
        <f>IF(AND($Y2=1,$AC2=4),16981.25," ")</f>
        <v> </v>
      </c>
      <c r="AH2" s="40">
        <f>IF(AND($Y2=2,$AC2=1),8830.25," ")</f>
        <v>8830.25</v>
      </c>
      <c r="AI2" s="40" t="str">
        <f>IF(AND($Y2=2,$AC2=2),12226.5," ")</f>
        <v> </v>
      </c>
      <c r="AJ2" s="40" t="str">
        <f>IF(AND($Y2=2,$AC2=3),15622.75," ")</f>
        <v> </v>
      </c>
      <c r="AK2" s="40" t="str">
        <f>IF(AND($Y2=2,$AC2=4),20377.5," ")</f>
        <v> </v>
      </c>
      <c r="AL2" s="41">
        <f>SUM(AD2:AK2)</f>
        <v>8830.25</v>
      </c>
      <c r="AM2" s="65">
        <f>AL2/100*100</f>
        <v>8830.25</v>
      </c>
      <c r="AN2" s="75">
        <v>1523.04</v>
      </c>
      <c r="AO2" s="65">
        <f>AM2-AN2</f>
        <v>7307.21</v>
      </c>
      <c r="AP2" s="99"/>
      <c r="AQ2" s="65"/>
      <c r="AR2" s="99"/>
    </row>
    <row r="3" spans="1:44" s="6" customFormat="1" ht="38.25">
      <c r="A3" s="11">
        <v>2</v>
      </c>
      <c r="B3" s="4" t="s">
        <v>606</v>
      </c>
      <c r="C3" s="3" t="s">
        <v>506</v>
      </c>
      <c r="D3" s="3" t="s">
        <v>607</v>
      </c>
      <c r="E3" s="3">
        <v>93423510721</v>
      </c>
      <c r="F3" s="3" t="s">
        <v>462</v>
      </c>
      <c r="G3" s="3" t="s">
        <v>254</v>
      </c>
      <c r="H3" s="3" t="s">
        <v>608</v>
      </c>
      <c r="I3" s="3" t="s">
        <v>609</v>
      </c>
      <c r="J3" s="3" t="s">
        <v>609</v>
      </c>
      <c r="K3" s="3" t="s">
        <v>610</v>
      </c>
      <c r="L3" s="19" t="s">
        <v>462</v>
      </c>
      <c r="M3" s="3" t="s">
        <v>254</v>
      </c>
      <c r="N3" s="19" t="s">
        <v>611</v>
      </c>
      <c r="O3" s="3" t="s">
        <v>612</v>
      </c>
      <c r="P3" s="3" t="s">
        <v>612</v>
      </c>
      <c r="Q3" s="19" t="s">
        <v>610</v>
      </c>
      <c r="R3" s="7">
        <v>1</v>
      </c>
      <c r="S3" s="85"/>
      <c r="T3" s="7">
        <v>20</v>
      </c>
      <c r="U3" s="7">
        <v>0</v>
      </c>
      <c r="V3" s="43">
        <v>7</v>
      </c>
      <c r="W3" s="13"/>
      <c r="X3" s="38">
        <f aca="true" t="shared" si="0" ref="X3:X69">IF(AND(V3&lt;7,V3&gt;4),1,2)</f>
        <v>2</v>
      </c>
      <c r="Y3" s="37">
        <f aca="true" t="shared" si="1" ref="Y3:Y69">IF(V3&gt;4,X3," ")</f>
        <v>2</v>
      </c>
      <c r="Z3" s="38" t="str">
        <f aca="true" t="shared" si="2" ref="Z3:Z69">IF(AND(T3&gt;9,T3&lt;14),1," ")</f>
        <v> </v>
      </c>
      <c r="AA3" s="38" t="str">
        <f aca="true" t="shared" si="3" ref="AA3:AA69">IF(AND(T3&gt;13,T3&lt;18),2," ")</f>
        <v> </v>
      </c>
      <c r="AB3" s="39">
        <f aca="true" t="shared" si="4" ref="AB3:AB69">IF(AND(T3&gt;17,T3&lt;21),3," ")</f>
        <v>3</v>
      </c>
      <c r="AC3" s="37">
        <f aca="true" t="shared" si="5" ref="AC3:AC69">SUM(Z3:AB3)</f>
        <v>3</v>
      </c>
      <c r="AD3" s="40" t="str">
        <f aca="true" t="shared" si="6" ref="AD3:AD69">IF(AND($Y3=1,$AC3=1),6792.5," ")</f>
        <v> </v>
      </c>
      <c r="AE3" s="40" t="str">
        <f aca="true" t="shared" si="7" ref="AE3:AE69">IF(AND($Y3=1,$AC3=2),8830.25," ")</f>
        <v> </v>
      </c>
      <c r="AF3" s="40" t="str">
        <f aca="true" t="shared" si="8" ref="AF3:AF69">IF(AND($Y3=1,$AC3=3),12226.5," ")</f>
        <v> </v>
      </c>
      <c r="AG3" s="40" t="str">
        <f aca="true" t="shared" si="9" ref="AG3:AG69">IF(AND($Y3=1,$AC3=4),16981.25," ")</f>
        <v> </v>
      </c>
      <c r="AH3" s="40" t="str">
        <f aca="true" t="shared" si="10" ref="AH3:AH69">IF(AND($Y3=2,$AC3=1),8830.25," ")</f>
        <v> </v>
      </c>
      <c r="AI3" s="40" t="str">
        <f aca="true" t="shared" si="11" ref="AI3:AI69">IF(AND($Y3=2,$AC3=2),12226.5," ")</f>
        <v> </v>
      </c>
      <c r="AJ3" s="40">
        <f aca="true" t="shared" si="12" ref="AJ3:AJ69">IF(AND($Y3=2,$AC3=3),15622.75," ")</f>
        <v>15622.75</v>
      </c>
      <c r="AK3" s="40" t="str">
        <f aca="true" t="shared" si="13" ref="AK3:AK69">IF(AND($Y3=2,$AC3=4),20377.5," ")</f>
        <v> </v>
      </c>
      <c r="AL3" s="41">
        <f aca="true" t="shared" si="14" ref="AL3:AL69">SUM(AD3:AK3)</f>
        <v>15622.75</v>
      </c>
      <c r="AM3" s="65">
        <f aca="true" t="shared" si="15" ref="AM3:AM69">AL3/100*100</f>
        <v>15622.75</v>
      </c>
      <c r="AN3" s="75">
        <v>2694.61</v>
      </c>
      <c r="AO3" s="65">
        <f aca="true" t="shared" si="16" ref="AO3:AO66">AM3-AN3</f>
        <v>12928.14</v>
      </c>
      <c r="AP3" s="100"/>
      <c r="AQ3" s="65"/>
      <c r="AR3" s="100"/>
    </row>
    <row r="4" spans="1:44" s="6" customFormat="1" ht="38.25">
      <c r="A4" s="11">
        <v>3</v>
      </c>
      <c r="B4" s="4" t="s">
        <v>290</v>
      </c>
      <c r="C4" s="3" t="s">
        <v>257</v>
      </c>
      <c r="D4" s="3" t="s">
        <v>291</v>
      </c>
      <c r="E4" s="3">
        <v>91017920728</v>
      </c>
      <c r="F4" s="3" t="s">
        <v>292</v>
      </c>
      <c r="G4" s="3" t="s">
        <v>254</v>
      </c>
      <c r="H4" s="3" t="s">
        <v>293</v>
      </c>
      <c r="I4" s="3" t="s">
        <v>294</v>
      </c>
      <c r="J4" s="3" t="s">
        <v>294</v>
      </c>
      <c r="K4" s="3" t="s">
        <v>295</v>
      </c>
      <c r="L4" s="3" t="s">
        <v>475</v>
      </c>
      <c r="M4" s="3" t="s">
        <v>254</v>
      </c>
      <c r="N4" s="19" t="s">
        <v>293</v>
      </c>
      <c r="O4" s="3" t="s">
        <v>294</v>
      </c>
      <c r="P4" s="3" t="s">
        <v>294</v>
      </c>
      <c r="Q4" s="17" t="s">
        <v>295</v>
      </c>
      <c r="R4" s="7">
        <v>1</v>
      </c>
      <c r="S4" s="85"/>
      <c r="T4" s="7">
        <v>15</v>
      </c>
      <c r="U4" s="7">
        <v>0</v>
      </c>
      <c r="V4" s="43">
        <v>7</v>
      </c>
      <c r="W4" s="11"/>
      <c r="X4" s="38">
        <f t="shared" si="0"/>
        <v>2</v>
      </c>
      <c r="Y4" s="37">
        <f t="shared" si="1"/>
        <v>2</v>
      </c>
      <c r="Z4" s="38" t="str">
        <f t="shared" si="2"/>
        <v> </v>
      </c>
      <c r="AA4" s="38">
        <f t="shared" si="3"/>
        <v>2</v>
      </c>
      <c r="AB4" s="39" t="str">
        <f t="shared" si="4"/>
        <v> </v>
      </c>
      <c r="AC4" s="37">
        <f t="shared" si="5"/>
        <v>2</v>
      </c>
      <c r="AD4" s="40" t="str">
        <f t="shared" si="6"/>
        <v> </v>
      </c>
      <c r="AE4" s="40" t="str">
        <f t="shared" si="7"/>
        <v> </v>
      </c>
      <c r="AF4" s="40" t="str">
        <f t="shared" si="8"/>
        <v> </v>
      </c>
      <c r="AG4" s="40" t="str">
        <f t="shared" si="9"/>
        <v> </v>
      </c>
      <c r="AH4" s="40" t="str">
        <f t="shared" si="10"/>
        <v> </v>
      </c>
      <c r="AI4" s="40">
        <f t="shared" si="11"/>
        <v>12226.5</v>
      </c>
      <c r="AJ4" s="40" t="str">
        <f t="shared" si="12"/>
        <v> </v>
      </c>
      <c r="AK4" s="40" t="str">
        <f t="shared" si="13"/>
        <v> </v>
      </c>
      <c r="AL4" s="41">
        <f t="shared" si="14"/>
        <v>12226.5</v>
      </c>
      <c r="AM4" s="65">
        <f t="shared" si="15"/>
        <v>12226.5</v>
      </c>
      <c r="AN4" s="75">
        <v>2108.83</v>
      </c>
      <c r="AO4" s="65">
        <f t="shared" si="16"/>
        <v>10117.67</v>
      </c>
      <c r="AP4" s="100"/>
      <c r="AQ4" s="65"/>
      <c r="AR4" s="100"/>
    </row>
    <row r="5" spans="1:44" s="6" customFormat="1" ht="51">
      <c r="A5" s="11">
        <v>4</v>
      </c>
      <c r="B5" s="4" t="s">
        <v>255</v>
      </c>
      <c r="C5" s="3" t="s">
        <v>257</v>
      </c>
      <c r="D5" s="3" t="s">
        <v>258</v>
      </c>
      <c r="E5" s="3">
        <v>6657610728</v>
      </c>
      <c r="F5" s="3" t="s">
        <v>256</v>
      </c>
      <c r="G5" s="3" t="s">
        <v>254</v>
      </c>
      <c r="H5" s="3" t="s">
        <v>259</v>
      </c>
      <c r="I5" s="3" t="s">
        <v>260</v>
      </c>
      <c r="J5" s="3" t="s">
        <v>260</v>
      </c>
      <c r="K5" s="3" t="s">
        <v>261</v>
      </c>
      <c r="L5" s="3" t="s">
        <v>256</v>
      </c>
      <c r="M5" s="3" t="s">
        <v>254</v>
      </c>
      <c r="N5" s="19" t="s">
        <v>259</v>
      </c>
      <c r="O5" s="3" t="s">
        <v>260</v>
      </c>
      <c r="P5" s="3" t="s">
        <v>260</v>
      </c>
      <c r="Q5" s="17" t="s">
        <v>261</v>
      </c>
      <c r="R5" s="7">
        <v>1</v>
      </c>
      <c r="S5" s="85"/>
      <c r="T5" s="7">
        <v>12</v>
      </c>
      <c r="U5" s="7">
        <v>0</v>
      </c>
      <c r="V5" s="43">
        <v>7</v>
      </c>
      <c r="W5" s="11"/>
      <c r="X5" s="38">
        <f t="shared" si="0"/>
        <v>2</v>
      </c>
      <c r="Y5" s="37">
        <f t="shared" si="1"/>
        <v>2</v>
      </c>
      <c r="Z5" s="38">
        <f t="shared" si="2"/>
        <v>1</v>
      </c>
      <c r="AA5" s="38" t="str">
        <f t="shared" si="3"/>
        <v> </v>
      </c>
      <c r="AB5" s="39" t="str">
        <f t="shared" si="4"/>
        <v> </v>
      </c>
      <c r="AC5" s="37">
        <f t="shared" si="5"/>
        <v>1</v>
      </c>
      <c r="AD5" s="40" t="str">
        <f t="shared" si="6"/>
        <v> </v>
      </c>
      <c r="AE5" s="40" t="str">
        <f t="shared" si="7"/>
        <v> </v>
      </c>
      <c r="AF5" s="40" t="str">
        <f t="shared" si="8"/>
        <v> </v>
      </c>
      <c r="AG5" s="40" t="str">
        <f t="shared" si="9"/>
        <v> </v>
      </c>
      <c r="AH5" s="40">
        <f t="shared" si="10"/>
        <v>8830.25</v>
      </c>
      <c r="AI5" s="40" t="str">
        <f t="shared" si="11"/>
        <v> </v>
      </c>
      <c r="AJ5" s="40" t="str">
        <f t="shared" si="12"/>
        <v> </v>
      </c>
      <c r="AK5" s="40" t="str">
        <f t="shared" si="13"/>
        <v> </v>
      </c>
      <c r="AL5" s="41">
        <f t="shared" si="14"/>
        <v>8830.25</v>
      </c>
      <c r="AM5" s="65">
        <f t="shared" si="15"/>
        <v>8830.25</v>
      </c>
      <c r="AN5" s="75">
        <v>1523.04</v>
      </c>
      <c r="AO5" s="65">
        <f t="shared" si="16"/>
        <v>7307.21</v>
      </c>
      <c r="AP5" s="100"/>
      <c r="AQ5" s="65"/>
      <c r="AR5" s="100"/>
    </row>
    <row r="6" spans="1:44" s="6" customFormat="1" ht="38.25">
      <c r="A6" s="11">
        <v>5</v>
      </c>
      <c r="B6" s="4" t="s">
        <v>268</v>
      </c>
      <c r="C6" s="3" t="s">
        <v>257</v>
      </c>
      <c r="D6" s="3" t="s">
        <v>268</v>
      </c>
      <c r="E6" s="3">
        <v>2428320721</v>
      </c>
      <c r="F6" s="3" t="s">
        <v>256</v>
      </c>
      <c r="G6" s="3" t="s">
        <v>254</v>
      </c>
      <c r="H6" s="3" t="s">
        <v>269</v>
      </c>
      <c r="I6" s="3" t="s">
        <v>270</v>
      </c>
      <c r="J6" s="3" t="s">
        <v>270</v>
      </c>
      <c r="K6" s="3" t="s">
        <v>271</v>
      </c>
      <c r="L6" s="3" t="s">
        <v>256</v>
      </c>
      <c r="M6" s="3" t="s">
        <v>254</v>
      </c>
      <c r="N6" s="19" t="s">
        <v>269</v>
      </c>
      <c r="O6" s="3" t="s">
        <v>270</v>
      </c>
      <c r="P6" s="3" t="s">
        <v>270</v>
      </c>
      <c r="Q6" s="17" t="s">
        <v>271</v>
      </c>
      <c r="R6" s="7">
        <v>1</v>
      </c>
      <c r="S6" s="85"/>
      <c r="T6" s="7">
        <v>14</v>
      </c>
      <c r="U6" s="7">
        <v>0</v>
      </c>
      <c r="V6" s="43">
        <v>7</v>
      </c>
      <c r="W6" s="11"/>
      <c r="X6" s="38">
        <f t="shared" si="0"/>
        <v>2</v>
      </c>
      <c r="Y6" s="37">
        <f t="shared" si="1"/>
        <v>2</v>
      </c>
      <c r="Z6" s="38" t="str">
        <f t="shared" si="2"/>
        <v> </v>
      </c>
      <c r="AA6" s="38">
        <f t="shared" si="3"/>
        <v>2</v>
      </c>
      <c r="AB6" s="39" t="str">
        <f t="shared" si="4"/>
        <v> </v>
      </c>
      <c r="AC6" s="37">
        <f t="shared" si="5"/>
        <v>2</v>
      </c>
      <c r="AD6" s="40" t="str">
        <f t="shared" si="6"/>
        <v> </v>
      </c>
      <c r="AE6" s="40" t="str">
        <f t="shared" si="7"/>
        <v> </v>
      </c>
      <c r="AF6" s="40" t="str">
        <f t="shared" si="8"/>
        <v> </v>
      </c>
      <c r="AG6" s="40" t="str">
        <f t="shared" si="9"/>
        <v> </v>
      </c>
      <c r="AH6" s="40" t="str">
        <f t="shared" si="10"/>
        <v> </v>
      </c>
      <c r="AI6" s="40">
        <f t="shared" si="11"/>
        <v>12226.5</v>
      </c>
      <c r="AJ6" s="40" t="str">
        <f t="shared" si="12"/>
        <v> </v>
      </c>
      <c r="AK6" s="40" t="str">
        <f t="shared" si="13"/>
        <v> </v>
      </c>
      <c r="AL6" s="41">
        <f t="shared" si="14"/>
        <v>12226.5</v>
      </c>
      <c r="AM6" s="65">
        <f t="shared" si="15"/>
        <v>12226.5</v>
      </c>
      <c r="AN6" s="75">
        <v>2108.83</v>
      </c>
      <c r="AO6" s="65">
        <f t="shared" si="16"/>
        <v>10117.67</v>
      </c>
      <c r="AP6" s="100"/>
      <c r="AQ6" s="65"/>
      <c r="AR6" s="100"/>
    </row>
    <row r="7" spans="1:44" s="6" customFormat="1" ht="38.25">
      <c r="A7" s="11">
        <v>6</v>
      </c>
      <c r="B7" s="4" t="s">
        <v>600</v>
      </c>
      <c r="C7" s="3" t="s">
        <v>506</v>
      </c>
      <c r="D7" s="3" t="s">
        <v>600</v>
      </c>
      <c r="E7" s="3" t="s">
        <v>599</v>
      </c>
      <c r="F7" s="3" t="s">
        <v>256</v>
      </c>
      <c r="G7" s="3" t="s">
        <v>254</v>
      </c>
      <c r="H7" s="3" t="s">
        <v>601</v>
      </c>
      <c r="I7" s="3" t="s">
        <v>602</v>
      </c>
      <c r="J7" s="3" t="s">
        <v>603</v>
      </c>
      <c r="K7" s="3" t="s">
        <v>604</v>
      </c>
      <c r="L7" s="3" t="s">
        <v>256</v>
      </c>
      <c r="M7" s="3" t="s">
        <v>254</v>
      </c>
      <c r="N7" s="19" t="s">
        <v>605</v>
      </c>
      <c r="O7" s="3" t="s">
        <v>602</v>
      </c>
      <c r="P7" s="3" t="s">
        <v>603</v>
      </c>
      <c r="Q7" s="17" t="s">
        <v>604</v>
      </c>
      <c r="R7" s="7">
        <v>1</v>
      </c>
      <c r="S7" s="85"/>
      <c r="T7" s="7">
        <v>18</v>
      </c>
      <c r="U7" s="7">
        <v>0</v>
      </c>
      <c r="V7" s="43">
        <v>6</v>
      </c>
      <c r="W7" s="11"/>
      <c r="X7" s="38">
        <f t="shared" si="0"/>
        <v>1</v>
      </c>
      <c r="Y7" s="37">
        <f t="shared" si="1"/>
        <v>1</v>
      </c>
      <c r="Z7" s="38" t="str">
        <f t="shared" si="2"/>
        <v> </v>
      </c>
      <c r="AA7" s="38" t="str">
        <f t="shared" si="3"/>
        <v> </v>
      </c>
      <c r="AB7" s="39">
        <f t="shared" si="4"/>
        <v>3</v>
      </c>
      <c r="AC7" s="37">
        <f t="shared" si="5"/>
        <v>3</v>
      </c>
      <c r="AD7" s="40" t="str">
        <f t="shared" si="6"/>
        <v> </v>
      </c>
      <c r="AE7" s="40" t="str">
        <f t="shared" si="7"/>
        <v> </v>
      </c>
      <c r="AF7" s="40">
        <f t="shared" si="8"/>
        <v>12226.5</v>
      </c>
      <c r="AG7" s="40" t="str">
        <f t="shared" si="9"/>
        <v> </v>
      </c>
      <c r="AH7" s="40" t="str">
        <f t="shared" si="10"/>
        <v> </v>
      </c>
      <c r="AI7" s="40" t="str">
        <f t="shared" si="11"/>
        <v> </v>
      </c>
      <c r="AJ7" s="40" t="str">
        <f t="shared" si="12"/>
        <v> </v>
      </c>
      <c r="AK7" s="40" t="str">
        <f t="shared" si="13"/>
        <v> </v>
      </c>
      <c r="AL7" s="41">
        <f t="shared" si="14"/>
        <v>12226.5</v>
      </c>
      <c r="AM7" s="65">
        <f t="shared" si="15"/>
        <v>12226.5</v>
      </c>
      <c r="AN7" s="75">
        <v>2108.83</v>
      </c>
      <c r="AO7" s="65">
        <f t="shared" si="16"/>
        <v>10117.67</v>
      </c>
      <c r="AP7" s="100"/>
      <c r="AQ7" s="67"/>
      <c r="AR7" s="100"/>
    </row>
    <row r="8" spans="1:44" s="6" customFormat="1" ht="49.5">
      <c r="A8" s="11">
        <v>7</v>
      </c>
      <c r="B8" s="4" t="s">
        <v>499</v>
      </c>
      <c r="C8" s="3" t="s">
        <v>493</v>
      </c>
      <c r="D8" s="3" t="s">
        <v>494</v>
      </c>
      <c r="E8" s="3">
        <v>80015010723</v>
      </c>
      <c r="F8" s="3" t="s">
        <v>256</v>
      </c>
      <c r="G8" s="3" t="s">
        <v>254</v>
      </c>
      <c r="H8" s="3" t="s">
        <v>500</v>
      </c>
      <c r="I8" s="3" t="s">
        <v>501</v>
      </c>
      <c r="J8" s="3" t="s">
        <v>502</v>
      </c>
      <c r="K8" s="3" t="s">
        <v>498</v>
      </c>
      <c r="L8" s="3" t="s">
        <v>256</v>
      </c>
      <c r="M8" s="3" t="s">
        <v>254</v>
      </c>
      <c r="N8" s="19" t="s">
        <v>503</v>
      </c>
      <c r="O8" s="3" t="s">
        <v>501</v>
      </c>
      <c r="P8" s="3" t="s">
        <v>502</v>
      </c>
      <c r="Q8" s="17" t="s">
        <v>498</v>
      </c>
      <c r="R8" s="7">
        <v>1</v>
      </c>
      <c r="S8" s="85" t="s">
        <v>548</v>
      </c>
      <c r="T8" s="7">
        <v>12</v>
      </c>
      <c r="U8" s="7">
        <v>0</v>
      </c>
      <c r="V8" s="43">
        <v>7</v>
      </c>
      <c r="W8" s="81">
        <v>17</v>
      </c>
      <c r="X8" s="38">
        <f t="shared" si="0"/>
        <v>2</v>
      </c>
      <c r="Y8" s="37">
        <f t="shared" si="1"/>
        <v>2</v>
      </c>
      <c r="Z8" s="38">
        <f t="shared" si="2"/>
        <v>1</v>
      </c>
      <c r="AA8" s="38" t="str">
        <f t="shared" si="3"/>
        <v> </v>
      </c>
      <c r="AB8" s="39" t="str">
        <f t="shared" si="4"/>
        <v> </v>
      </c>
      <c r="AC8" s="37">
        <f t="shared" si="5"/>
        <v>1</v>
      </c>
      <c r="AD8" s="40" t="str">
        <f t="shared" si="6"/>
        <v> </v>
      </c>
      <c r="AE8" s="40" t="str">
        <f t="shared" si="7"/>
        <v> </v>
      </c>
      <c r="AF8" s="40" t="str">
        <f t="shared" si="8"/>
        <v> </v>
      </c>
      <c r="AG8" s="40" t="str">
        <f t="shared" si="9"/>
        <v> </v>
      </c>
      <c r="AH8" s="40">
        <f t="shared" si="10"/>
        <v>8830.25</v>
      </c>
      <c r="AI8" s="40" t="str">
        <f t="shared" si="11"/>
        <v> </v>
      </c>
      <c r="AJ8" s="40" t="str">
        <f t="shared" si="12"/>
        <v> </v>
      </c>
      <c r="AK8" s="40" t="str">
        <f t="shared" si="13"/>
        <v> </v>
      </c>
      <c r="AL8" s="41"/>
      <c r="AM8" s="65">
        <v>1000</v>
      </c>
      <c r="AN8" s="75">
        <v>0</v>
      </c>
      <c r="AO8" s="65">
        <f t="shared" si="16"/>
        <v>1000</v>
      </c>
      <c r="AP8" s="100"/>
      <c r="AQ8" s="67"/>
      <c r="AR8" s="100"/>
    </row>
    <row r="9" spans="1:44" s="6" customFormat="1" ht="51">
      <c r="A9" s="11">
        <v>8</v>
      </c>
      <c r="B9" s="4" t="s">
        <v>273</v>
      </c>
      <c r="C9" s="3" t="s">
        <v>257</v>
      </c>
      <c r="D9" s="3" t="s">
        <v>274</v>
      </c>
      <c r="E9" s="3">
        <v>2641100587</v>
      </c>
      <c r="F9" s="3" t="s">
        <v>275</v>
      </c>
      <c r="G9" s="3" t="s">
        <v>254</v>
      </c>
      <c r="H9" s="3" t="s">
        <v>276</v>
      </c>
      <c r="I9" s="3" t="s">
        <v>277</v>
      </c>
      <c r="J9" s="3" t="s">
        <v>278</v>
      </c>
      <c r="K9" s="3" t="s">
        <v>279</v>
      </c>
      <c r="L9" s="3" t="s">
        <v>256</v>
      </c>
      <c r="M9" s="3" t="s">
        <v>254</v>
      </c>
      <c r="N9" s="19" t="s">
        <v>280</v>
      </c>
      <c r="O9" s="3" t="s">
        <v>281</v>
      </c>
      <c r="P9" s="3" t="s">
        <v>282</v>
      </c>
      <c r="Q9" s="17" t="s">
        <v>279</v>
      </c>
      <c r="R9" s="7">
        <v>1</v>
      </c>
      <c r="S9" s="85"/>
      <c r="T9" s="7">
        <v>15</v>
      </c>
      <c r="U9" s="7">
        <v>1</v>
      </c>
      <c r="V9" s="43">
        <v>6</v>
      </c>
      <c r="W9" s="81"/>
      <c r="X9" s="38">
        <f t="shared" si="0"/>
        <v>1</v>
      </c>
      <c r="Y9" s="37">
        <f t="shared" si="1"/>
        <v>1</v>
      </c>
      <c r="Z9" s="38" t="str">
        <f t="shared" si="2"/>
        <v> </v>
      </c>
      <c r="AA9" s="38">
        <f t="shared" si="3"/>
        <v>2</v>
      </c>
      <c r="AB9" s="39" t="str">
        <f t="shared" si="4"/>
        <v> </v>
      </c>
      <c r="AC9" s="37">
        <f t="shared" si="5"/>
        <v>2</v>
      </c>
      <c r="AD9" s="40" t="str">
        <f t="shared" si="6"/>
        <v> </v>
      </c>
      <c r="AE9" s="40">
        <f t="shared" si="7"/>
        <v>8830.25</v>
      </c>
      <c r="AF9" s="40" t="str">
        <f t="shared" si="8"/>
        <v> </v>
      </c>
      <c r="AG9" s="40" t="str">
        <f t="shared" si="9"/>
        <v> </v>
      </c>
      <c r="AH9" s="40" t="str">
        <f t="shared" si="10"/>
        <v> </v>
      </c>
      <c r="AI9" s="40" t="str">
        <f t="shared" si="11"/>
        <v> </v>
      </c>
      <c r="AJ9" s="40" t="str">
        <f t="shared" si="12"/>
        <v> </v>
      </c>
      <c r="AK9" s="40" t="str">
        <f t="shared" si="13"/>
        <v> </v>
      </c>
      <c r="AL9" s="41">
        <f t="shared" si="14"/>
        <v>8830.25</v>
      </c>
      <c r="AM9" s="65">
        <f t="shared" si="15"/>
        <v>8830.25</v>
      </c>
      <c r="AN9" s="75">
        <v>1523.04</v>
      </c>
      <c r="AO9" s="65">
        <f t="shared" si="16"/>
        <v>7307.21</v>
      </c>
      <c r="AP9" s="100"/>
      <c r="AQ9" s="65">
        <v>1500</v>
      </c>
      <c r="AR9" s="100"/>
    </row>
    <row r="10" spans="1:44" s="6" customFormat="1" ht="49.5">
      <c r="A10" s="11">
        <v>9</v>
      </c>
      <c r="B10" s="4" t="s">
        <v>492</v>
      </c>
      <c r="C10" s="3" t="s">
        <v>493</v>
      </c>
      <c r="D10" s="3" t="s">
        <v>494</v>
      </c>
      <c r="E10" s="3">
        <v>80015010723</v>
      </c>
      <c r="F10" s="3" t="s">
        <v>256</v>
      </c>
      <c r="G10" s="3" t="s">
        <v>254</v>
      </c>
      <c r="H10" s="3" t="s">
        <v>495</v>
      </c>
      <c r="I10" s="3" t="s">
        <v>496</v>
      </c>
      <c r="J10" s="3" t="s">
        <v>497</v>
      </c>
      <c r="K10" s="3" t="s">
        <v>498</v>
      </c>
      <c r="L10" s="3" t="s">
        <v>256</v>
      </c>
      <c r="M10" s="3" t="s">
        <v>254</v>
      </c>
      <c r="N10" s="19" t="s">
        <v>987</v>
      </c>
      <c r="O10" s="3" t="s">
        <v>496</v>
      </c>
      <c r="P10" s="3" t="s">
        <v>497</v>
      </c>
      <c r="Q10" s="17" t="s">
        <v>498</v>
      </c>
      <c r="R10" s="7">
        <v>1</v>
      </c>
      <c r="S10" s="85" t="s">
        <v>548</v>
      </c>
      <c r="T10" s="7">
        <v>20</v>
      </c>
      <c r="U10" s="7">
        <v>1</v>
      </c>
      <c r="V10" s="43">
        <v>7</v>
      </c>
      <c r="W10" s="81">
        <v>17</v>
      </c>
      <c r="X10" s="38">
        <f t="shared" si="0"/>
        <v>2</v>
      </c>
      <c r="Y10" s="37">
        <f t="shared" si="1"/>
        <v>2</v>
      </c>
      <c r="Z10" s="38" t="str">
        <f t="shared" si="2"/>
        <v> </v>
      </c>
      <c r="AA10" s="38" t="str">
        <f t="shared" si="3"/>
        <v> </v>
      </c>
      <c r="AB10" s="39">
        <f t="shared" si="4"/>
        <v>3</v>
      </c>
      <c r="AC10" s="37">
        <f t="shared" si="5"/>
        <v>3</v>
      </c>
      <c r="AD10" s="40" t="str">
        <f t="shared" si="6"/>
        <v> </v>
      </c>
      <c r="AE10" s="40" t="str">
        <f t="shared" si="7"/>
        <v> </v>
      </c>
      <c r="AF10" s="40" t="str">
        <f t="shared" si="8"/>
        <v> </v>
      </c>
      <c r="AG10" s="40" t="str">
        <f t="shared" si="9"/>
        <v> </v>
      </c>
      <c r="AH10" s="40" t="str">
        <f t="shared" si="10"/>
        <v> </v>
      </c>
      <c r="AI10" s="40" t="str">
        <f t="shared" si="11"/>
        <v> </v>
      </c>
      <c r="AJ10" s="40">
        <f t="shared" si="12"/>
        <v>15622.75</v>
      </c>
      <c r="AK10" s="40" t="str">
        <f t="shared" si="13"/>
        <v> </v>
      </c>
      <c r="AL10" s="41"/>
      <c r="AM10" s="65">
        <v>1000</v>
      </c>
      <c r="AN10" s="75">
        <v>0</v>
      </c>
      <c r="AO10" s="65">
        <f t="shared" si="16"/>
        <v>1000</v>
      </c>
      <c r="AP10" s="100"/>
      <c r="AQ10" s="65">
        <v>1500</v>
      </c>
      <c r="AR10" s="100"/>
    </row>
    <row r="11" spans="1:44" s="6" customFormat="1" ht="38.25">
      <c r="A11" s="11">
        <v>10</v>
      </c>
      <c r="B11" s="4" t="s">
        <v>409</v>
      </c>
      <c r="C11" s="3" t="s">
        <v>257</v>
      </c>
      <c r="D11" s="3" t="s">
        <v>409</v>
      </c>
      <c r="E11" s="3">
        <v>6640240724</v>
      </c>
      <c r="F11" s="3" t="s">
        <v>410</v>
      </c>
      <c r="G11" s="3" t="s">
        <v>254</v>
      </c>
      <c r="H11" s="3" t="s">
        <v>411</v>
      </c>
      <c r="I11" s="3" t="s">
        <v>412</v>
      </c>
      <c r="J11" s="3" t="s">
        <v>412</v>
      </c>
      <c r="K11" s="3" t="s">
        <v>413</v>
      </c>
      <c r="L11" s="3" t="s">
        <v>410</v>
      </c>
      <c r="M11" s="3" t="s">
        <v>254</v>
      </c>
      <c r="N11" s="19" t="s">
        <v>411</v>
      </c>
      <c r="O11" s="3" t="s">
        <v>412</v>
      </c>
      <c r="P11" s="3" t="s">
        <v>412</v>
      </c>
      <c r="Q11" s="17" t="s">
        <v>413</v>
      </c>
      <c r="R11" s="7">
        <v>1</v>
      </c>
      <c r="S11" s="85"/>
      <c r="T11" s="7">
        <v>18</v>
      </c>
      <c r="U11" s="7">
        <v>0</v>
      </c>
      <c r="V11" s="43">
        <v>7</v>
      </c>
      <c r="W11" s="81"/>
      <c r="X11" s="38">
        <f t="shared" si="0"/>
        <v>2</v>
      </c>
      <c r="Y11" s="37">
        <f t="shared" si="1"/>
        <v>2</v>
      </c>
      <c r="Z11" s="38" t="str">
        <f t="shared" si="2"/>
        <v> </v>
      </c>
      <c r="AA11" s="38" t="str">
        <f t="shared" si="3"/>
        <v> </v>
      </c>
      <c r="AB11" s="39">
        <f t="shared" si="4"/>
        <v>3</v>
      </c>
      <c r="AC11" s="37">
        <f t="shared" si="5"/>
        <v>3</v>
      </c>
      <c r="AD11" s="40" t="str">
        <f t="shared" si="6"/>
        <v> </v>
      </c>
      <c r="AE11" s="40" t="str">
        <f t="shared" si="7"/>
        <v> </v>
      </c>
      <c r="AF11" s="40" t="str">
        <f t="shared" si="8"/>
        <v> </v>
      </c>
      <c r="AG11" s="40" t="str">
        <f t="shared" si="9"/>
        <v> </v>
      </c>
      <c r="AH11" s="40" t="str">
        <f t="shared" si="10"/>
        <v> </v>
      </c>
      <c r="AI11" s="40" t="str">
        <f t="shared" si="11"/>
        <v> </v>
      </c>
      <c r="AJ11" s="40">
        <f t="shared" si="12"/>
        <v>15622.75</v>
      </c>
      <c r="AK11" s="40" t="str">
        <f t="shared" si="13"/>
        <v> </v>
      </c>
      <c r="AL11" s="41">
        <f t="shared" si="14"/>
        <v>15622.75</v>
      </c>
      <c r="AM11" s="65">
        <f t="shared" si="15"/>
        <v>15622.75</v>
      </c>
      <c r="AN11" s="75">
        <v>2694.61</v>
      </c>
      <c r="AO11" s="65">
        <f t="shared" si="16"/>
        <v>12928.14</v>
      </c>
      <c r="AP11" s="100"/>
      <c r="AQ11" s="65"/>
      <c r="AR11" s="100"/>
    </row>
    <row r="12" spans="1:44" s="6" customFormat="1" ht="51">
      <c r="A12" s="11">
        <v>11</v>
      </c>
      <c r="B12" s="4" t="s">
        <v>302</v>
      </c>
      <c r="C12" s="3" t="s">
        <v>257</v>
      </c>
      <c r="D12" s="3" t="s">
        <v>304</v>
      </c>
      <c r="E12" s="3" t="s">
        <v>305</v>
      </c>
      <c r="F12" s="3" t="s">
        <v>303</v>
      </c>
      <c r="G12" s="3" t="s">
        <v>254</v>
      </c>
      <c r="H12" s="3" t="s">
        <v>306</v>
      </c>
      <c r="I12" s="3" t="s">
        <v>307</v>
      </c>
      <c r="J12" s="3" t="s">
        <v>308</v>
      </c>
      <c r="K12" s="3" t="s">
        <v>309</v>
      </c>
      <c r="L12" s="3" t="s">
        <v>303</v>
      </c>
      <c r="M12" s="3" t="s">
        <v>254</v>
      </c>
      <c r="N12" s="19" t="s">
        <v>306</v>
      </c>
      <c r="O12" s="3" t="s">
        <v>307</v>
      </c>
      <c r="P12" s="3" t="s">
        <v>308</v>
      </c>
      <c r="Q12" s="17" t="s">
        <v>309</v>
      </c>
      <c r="R12" s="7">
        <v>1</v>
      </c>
      <c r="S12" s="85"/>
      <c r="T12" s="7">
        <v>18</v>
      </c>
      <c r="U12" s="7">
        <v>0</v>
      </c>
      <c r="V12" s="43">
        <v>7</v>
      </c>
      <c r="W12" s="81"/>
      <c r="X12" s="38">
        <f t="shared" si="0"/>
        <v>2</v>
      </c>
      <c r="Y12" s="37">
        <f t="shared" si="1"/>
        <v>2</v>
      </c>
      <c r="Z12" s="38" t="str">
        <f t="shared" si="2"/>
        <v> </v>
      </c>
      <c r="AA12" s="38" t="str">
        <f t="shared" si="3"/>
        <v> </v>
      </c>
      <c r="AB12" s="39">
        <f t="shared" si="4"/>
        <v>3</v>
      </c>
      <c r="AC12" s="37">
        <f t="shared" si="5"/>
        <v>3</v>
      </c>
      <c r="AD12" s="40" t="str">
        <f t="shared" si="6"/>
        <v> </v>
      </c>
      <c r="AE12" s="40" t="str">
        <f t="shared" si="7"/>
        <v> </v>
      </c>
      <c r="AF12" s="40" t="str">
        <f t="shared" si="8"/>
        <v> </v>
      </c>
      <c r="AG12" s="40" t="str">
        <f t="shared" si="9"/>
        <v> </v>
      </c>
      <c r="AH12" s="40" t="str">
        <f t="shared" si="10"/>
        <v> </v>
      </c>
      <c r="AI12" s="40" t="str">
        <f t="shared" si="11"/>
        <v> </v>
      </c>
      <c r="AJ12" s="40">
        <f t="shared" si="12"/>
        <v>15622.75</v>
      </c>
      <c r="AK12" s="40" t="str">
        <f t="shared" si="13"/>
        <v> </v>
      </c>
      <c r="AL12" s="41">
        <f t="shared" si="14"/>
        <v>15622.75</v>
      </c>
      <c r="AM12" s="65">
        <f t="shared" si="15"/>
        <v>15622.75</v>
      </c>
      <c r="AN12" s="75">
        <v>2694.61</v>
      </c>
      <c r="AO12" s="65">
        <f t="shared" si="16"/>
        <v>12928.14</v>
      </c>
      <c r="AP12" s="100"/>
      <c r="AQ12" s="65"/>
      <c r="AR12" s="100"/>
    </row>
    <row r="13" spans="1:44" s="6" customFormat="1" ht="49.5">
      <c r="A13" s="11">
        <v>12</v>
      </c>
      <c r="B13" s="4" t="s">
        <v>398</v>
      </c>
      <c r="C13" s="61" t="s">
        <v>1004</v>
      </c>
      <c r="D13" s="3" t="s">
        <v>398</v>
      </c>
      <c r="E13" s="3">
        <v>687100726</v>
      </c>
      <c r="F13" s="3" t="s">
        <v>366</v>
      </c>
      <c r="G13" s="3" t="s">
        <v>254</v>
      </c>
      <c r="H13" s="3" t="s">
        <v>399</v>
      </c>
      <c r="I13" s="3" t="s">
        <v>400</v>
      </c>
      <c r="J13" s="3" t="s">
        <v>400</v>
      </c>
      <c r="K13" s="3" t="s">
        <v>401</v>
      </c>
      <c r="L13" s="3" t="s">
        <v>324</v>
      </c>
      <c r="M13" s="3" t="s">
        <v>254</v>
      </c>
      <c r="N13" s="19" t="s">
        <v>402</v>
      </c>
      <c r="O13" s="3" t="s">
        <v>400</v>
      </c>
      <c r="P13" s="3" t="s">
        <v>400</v>
      </c>
      <c r="Q13" s="17" t="s">
        <v>401</v>
      </c>
      <c r="R13" s="7">
        <v>1</v>
      </c>
      <c r="S13" s="85" t="s">
        <v>548</v>
      </c>
      <c r="T13" s="7">
        <v>20</v>
      </c>
      <c r="U13" s="7">
        <v>0</v>
      </c>
      <c r="V13" s="43">
        <v>7</v>
      </c>
      <c r="W13" s="81">
        <v>17</v>
      </c>
      <c r="X13" s="38">
        <f t="shared" si="0"/>
        <v>2</v>
      </c>
      <c r="Y13" s="37">
        <f t="shared" si="1"/>
        <v>2</v>
      </c>
      <c r="Z13" s="38" t="str">
        <f t="shared" si="2"/>
        <v> </v>
      </c>
      <c r="AA13" s="38" t="str">
        <f t="shared" si="3"/>
        <v> </v>
      </c>
      <c r="AB13" s="39">
        <f t="shared" si="4"/>
        <v>3</v>
      </c>
      <c r="AC13" s="37">
        <f t="shared" si="5"/>
        <v>3</v>
      </c>
      <c r="AD13" s="40" t="str">
        <f t="shared" si="6"/>
        <v> </v>
      </c>
      <c r="AE13" s="40" t="str">
        <f t="shared" si="7"/>
        <v> </v>
      </c>
      <c r="AF13" s="40" t="str">
        <f t="shared" si="8"/>
        <v> </v>
      </c>
      <c r="AG13" s="40" t="str">
        <f t="shared" si="9"/>
        <v> </v>
      </c>
      <c r="AH13" s="40" t="str">
        <f t="shared" si="10"/>
        <v> </v>
      </c>
      <c r="AI13" s="40" t="str">
        <f t="shared" si="11"/>
        <v> </v>
      </c>
      <c r="AJ13" s="40">
        <f t="shared" si="12"/>
        <v>15622.75</v>
      </c>
      <c r="AK13" s="40" t="str">
        <f t="shared" si="13"/>
        <v> </v>
      </c>
      <c r="AL13" s="41"/>
      <c r="AM13" s="65">
        <v>1000</v>
      </c>
      <c r="AN13" s="75">
        <v>0</v>
      </c>
      <c r="AO13" s="65">
        <f t="shared" si="16"/>
        <v>1000</v>
      </c>
      <c r="AP13" s="100"/>
      <c r="AQ13" s="65"/>
      <c r="AR13" s="100"/>
    </row>
    <row r="14" spans="1:44" s="6" customFormat="1" ht="63.75">
      <c r="A14" s="11">
        <v>13</v>
      </c>
      <c r="B14" s="4" t="s">
        <v>985</v>
      </c>
      <c r="C14" s="17" t="s">
        <v>257</v>
      </c>
      <c r="D14" s="3" t="s">
        <v>330</v>
      </c>
      <c r="E14" s="3">
        <v>2381780580</v>
      </c>
      <c r="F14" s="3" t="s">
        <v>324</v>
      </c>
      <c r="G14" s="3" t="s">
        <v>254</v>
      </c>
      <c r="H14" s="3" t="s">
        <v>331</v>
      </c>
      <c r="I14" s="3" t="s">
        <v>332</v>
      </c>
      <c r="J14" s="3" t="s">
        <v>333</v>
      </c>
      <c r="K14" s="3" t="s">
        <v>334</v>
      </c>
      <c r="L14" s="19" t="s">
        <v>324</v>
      </c>
      <c r="M14" s="3" t="s">
        <v>254</v>
      </c>
      <c r="N14" s="19" t="s">
        <v>331</v>
      </c>
      <c r="O14" s="3" t="s">
        <v>332</v>
      </c>
      <c r="P14" s="3" t="s">
        <v>333</v>
      </c>
      <c r="Q14" s="19" t="s">
        <v>334</v>
      </c>
      <c r="R14" s="7">
        <v>1</v>
      </c>
      <c r="S14" s="85"/>
      <c r="T14" s="7">
        <v>20</v>
      </c>
      <c r="U14" s="7">
        <v>0</v>
      </c>
      <c r="V14" s="43">
        <v>7</v>
      </c>
      <c r="W14" s="13"/>
      <c r="X14" s="38">
        <f t="shared" si="0"/>
        <v>2</v>
      </c>
      <c r="Y14" s="37">
        <f t="shared" si="1"/>
        <v>2</v>
      </c>
      <c r="Z14" s="38" t="str">
        <f t="shared" si="2"/>
        <v> </v>
      </c>
      <c r="AA14" s="38" t="str">
        <f t="shared" si="3"/>
        <v> </v>
      </c>
      <c r="AB14" s="39">
        <f t="shared" si="4"/>
        <v>3</v>
      </c>
      <c r="AC14" s="37">
        <f t="shared" si="5"/>
        <v>3</v>
      </c>
      <c r="AD14" s="40" t="str">
        <f t="shared" si="6"/>
        <v> </v>
      </c>
      <c r="AE14" s="40" t="str">
        <f t="shared" si="7"/>
        <v> </v>
      </c>
      <c r="AF14" s="40" t="str">
        <f t="shared" si="8"/>
        <v> </v>
      </c>
      <c r="AG14" s="40" t="str">
        <f t="shared" si="9"/>
        <v> </v>
      </c>
      <c r="AH14" s="40" t="str">
        <f t="shared" si="10"/>
        <v> </v>
      </c>
      <c r="AI14" s="40" t="str">
        <f t="shared" si="11"/>
        <v> </v>
      </c>
      <c r="AJ14" s="40">
        <f t="shared" si="12"/>
        <v>15622.75</v>
      </c>
      <c r="AK14" s="40" t="str">
        <f t="shared" si="13"/>
        <v> </v>
      </c>
      <c r="AL14" s="41">
        <f t="shared" si="14"/>
        <v>15622.75</v>
      </c>
      <c r="AM14" s="65">
        <f t="shared" si="15"/>
        <v>15622.75</v>
      </c>
      <c r="AN14" s="75">
        <v>2694.61</v>
      </c>
      <c r="AO14" s="65">
        <f t="shared" si="16"/>
        <v>12928.14</v>
      </c>
      <c r="AP14" s="100"/>
      <c r="AQ14" s="65"/>
      <c r="AR14" s="100"/>
    </row>
    <row r="15" spans="1:44" s="6" customFormat="1" ht="38.25">
      <c r="A15" s="11">
        <v>14</v>
      </c>
      <c r="B15" s="4" t="s">
        <v>457</v>
      </c>
      <c r="C15" s="17" t="s">
        <v>257</v>
      </c>
      <c r="D15" s="3" t="s">
        <v>458</v>
      </c>
      <c r="E15" s="3">
        <v>6141150729</v>
      </c>
      <c r="F15" s="3" t="s">
        <v>324</v>
      </c>
      <c r="G15" s="3" t="s">
        <v>254</v>
      </c>
      <c r="H15" s="3" t="s">
        <v>459</v>
      </c>
      <c r="I15" s="3" t="s">
        <v>460</v>
      </c>
      <c r="J15" s="3" t="s">
        <v>460</v>
      </c>
      <c r="K15" s="3" t="s">
        <v>461</v>
      </c>
      <c r="L15" s="19" t="s">
        <v>324</v>
      </c>
      <c r="M15" s="3" t="s">
        <v>254</v>
      </c>
      <c r="N15" s="19" t="s">
        <v>459</v>
      </c>
      <c r="O15" s="3" t="s">
        <v>460</v>
      </c>
      <c r="P15" s="3" t="s">
        <v>460</v>
      </c>
      <c r="Q15" s="19" t="s">
        <v>461</v>
      </c>
      <c r="R15" s="7">
        <v>1</v>
      </c>
      <c r="S15" s="85"/>
      <c r="T15" s="7">
        <v>18</v>
      </c>
      <c r="U15" s="7">
        <v>0</v>
      </c>
      <c r="V15" s="43">
        <v>8</v>
      </c>
      <c r="W15" s="13"/>
      <c r="X15" s="38">
        <f t="shared" si="0"/>
        <v>2</v>
      </c>
      <c r="Y15" s="37">
        <f t="shared" si="1"/>
        <v>2</v>
      </c>
      <c r="Z15" s="38" t="str">
        <f t="shared" si="2"/>
        <v> </v>
      </c>
      <c r="AA15" s="38" t="str">
        <f t="shared" si="3"/>
        <v> </v>
      </c>
      <c r="AB15" s="39">
        <f t="shared" si="4"/>
        <v>3</v>
      </c>
      <c r="AC15" s="37">
        <f t="shared" si="5"/>
        <v>3</v>
      </c>
      <c r="AD15" s="40" t="str">
        <f t="shared" si="6"/>
        <v> </v>
      </c>
      <c r="AE15" s="40" t="str">
        <f t="shared" si="7"/>
        <v> </v>
      </c>
      <c r="AF15" s="40" t="str">
        <f t="shared" si="8"/>
        <v> </v>
      </c>
      <c r="AG15" s="40" t="str">
        <f t="shared" si="9"/>
        <v> </v>
      </c>
      <c r="AH15" s="40" t="str">
        <f t="shared" si="10"/>
        <v> </v>
      </c>
      <c r="AI15" s="40" t="str">
        <f t="shared" si="11"/>
        <v> </v>
      </c>
      <c r="AJ15" s="40">
        <f t="shared" si="12"/>
        <v>15622.75</v>
      </c>
      <c r="AK15" s="40" t="str">
        <f t="shared" si="13"/>
        <v> </v>
      </c>
      <c r="AL15" s="41">
        <f t="shared" si="14"/>
        <v>15622.75</v>
      </c>
      <c r="AM15" s="65">
        <f t="shared" si="15"/>
        <v>15622.75</v>
      </c>
      <c r="AN15" s="75">
        <v>2694.61</v>
      </c>
      <c r="AO15" s="65">
        <f t="shared" si="16"/>
        <v>12928.14</v>
      </c>
      <c r="AP15" s="100"/>
      <c r="AQ15" s="65"/>
      <c r="AR15" s="100"/>
    </row>
    <row r="16" spans="1:44" s="6" customFormat="1" ht="38.25">
      <c r="A16" s="11">
        <v>15</v>
      </c>
      <c r="B16" s="4" t="s">
        <v>520</v>
      </c>
      <c r="C16" s="3" t="s">
        <v>506</v>
      </c>
      <c r="D16" s="3" t="s">
        <v>520</v>
      </c>
      <c r="E16" s="3" t="s">
        <v>519</v>
      </c>
      <c r="F16" s="3" t="s">
        <v>392</v>
      </c>
      <c r="G16" s="3" t="s">
        <v>254</v>
      </c>
      <c r="H16" s="3" t="s">
        <v>521</v>
      </c>
      <c r="I16" s="3" t="s">
        <v>522</v>
      </c>
      <c r="J16" s="3" t="s">
        <v>522</v>
      </c>
      <c r="K16" s="3" t="s">
        <v>523</v>
      </c>
      <c r="L16" s="3" t="s">
        <v>392</v>
      </c>
      <c r="M16" s="3" t="s">
        <v>254</v>
      </c>
      <c r="N16" s="19" t="s">
        <v>524</v>
      </c>
      <c r="O16" s="3" t="s">
        <v>525</v>
      </c>
      <c r="P16" s="3" t="s">
        <v>522</v>
      </c>
      <c r="Q16" s="17" t="s">
        <v>523</v>
      </c>
      <c r="R16" s="7">
        <v>1</v>
      </c>
      <c r="S16" s="85"/>
      <c r="T16" s="78">
        <v>20</v>
      </c>
      <c r="U16" s="7">
        <v>0</v>
      </c>
      <c r="V16" s="43">
        <v>5</v>
      </c>
      <c r="W16" s="11"/>
      <c r="X16" s="38">
        <f t="shared" si="0"/>
        <v>1</v>
      </c>
      <c r="Y16" s="37">
        <f t="shared" si="1"/>
        <v>1</v>
      </c>
      <c r="Z16" s="38" t="str">
        <f t="shared" si="2"/>
        <v> </v>
      </c>
      <c r="AA16" s="38" t="str">
        <f t="shared" si="3"/>
        <v> </v>
      </c>
      <c r="AB16" s="39">
        <f t="shared" si="4"/>
        <v>3</v>
      </c>
      <c r="AC16" s="37">
        <f t="shared" si="5"/>
        <v>3</v>
      </c>
      <c r="AD16" s="40" t="str">
        <f t="shared" si="6"/>
        <v> </v>
      </c>
      <c r="AE16" s="40" t="str">
        <f t="shared" si="7"/>
        <v> </v>
      </c>
      <c r="AF16" s="40">
        <f t="shared" si="8"/>
        <v>12226.5</v>
      </c>
      <c r="AG16" s="40" t="str">
        <f t="shared" si="9"/>
        <v> </v>
      </c>
      <c r="AH16" s="40" t="str">
        <f t="shared" si="10"/>
        <v> </v>
      </c>
      <c r="AI16" s="40" t="str">
        <f t="shared" si="11"/>
        <v> </v>
      </c>
      <c r="AJ16" s="40" t="str">
        <f t="shared" si="12"/>
        <v> </v>
      </c>
      <c r="AK16" s="40" t="str">
        <f t="shared" si="13"/>
        <v> </v>
      </c>
      <c r="AL16" s="41">
        <f t="shared" si="14"/>
        <v>12226.5</v>
      </c>
      <c r="AM16" s="65">
        <f t="shared" si="15"/>
        <v>12226.5</v>
      </c>
      <c r="AN16" s="75">
        <v>2108.83</v>
      </c>
      <c r="AO16" s="65">
        <f t="shared" si="16"/>
        <v>10117.67</v>
      </c>
      <c r="AP16" s="100"/>
      <c r="AQ16" s="65"/>
      <c r="AR16" s="100"/>
    </row>
    <row r="17" spans="1:44" s="6" customFormat="1" ht="63.75">
      <c r="A17" s="11">
        <v>16</v>
      </c>
      <c r="B17" s="3" t="s">
        <v>652</v>
      </c>
      <c r="C17" s="3" t="s">
        <v>506</v>
      </c>
      <c r="D17" s="3" t="s">
        <v>652</v>
      </c>
      <c r="E17" s="3">
        <v>91110026720</v>
      </c>
      <c r="F17" s="3" t="s">
        <v>335</v>
      </c>
      <c r="G17" s="3" t="s">
        <v>254</v>
      </c>
      <c r="H17" s="3" t="s">
        <v>653</v>
      </c>
      <c r="I17" s="3" t="s">
        <v>654</v>
      </c>
      <c r="J17" s="3" t="s">
        <v>654</v>
      </c>
      <c r="K17" s="3" t="s">
        <v>655</v>
      </c>
      <c r="L17" s="3" t="s">
        <v>335</v>
      </c>
      <c r="M17" s="3" t="s">
        <v>254</v>
      </c>
      <c r="N17" s="19" t="s">
        <v>656</v>
      </c>
      <c r="O17" s="3" t="s">
        <v>657</v>
      </c>
      <c r="P17" s="3" t="s">
        <v>654</v>
      </c>
      <c r="Q17" s="17" t="s">
        <v>655</v>
      </c>
      <c r="R17" s="7">
        <v>1</v>
      </c>
      <c r="S17" s="85"/>
      <c r="T17" s="7">
        <v>20</v>
      </c>
      <c r="U17" s="7">
        <v>0</v>
      </c>
      <c r="V17" s="43">
        <v>6</v>
      </c>
      <c r="W17" s="11"/>
      <c r="X17" s="38">
        <f t="shared" si="0"/>
        <v>1</v>
      </c>
      <c r="Y17" s="37">
        <f t="shared" si="1"/>
        <v>1</v>
      </c>
      <c r="Z17" s="38" t="str">
        <f t="shared" si="2"/>
        <v> </v>
      </c>
      <c r="AA17" s="38" t="str">
        <f t="shared" si="3"/>
        <v> </v>
      </c>
      <c r="AB17" s="39">
        <f t="shared" si="4"/>
        <v>3</v>
      </c>
      <c r="AC17" s="37">
        <f t="shared" si="5"/>
        <v>3</v>
      </c>
      <c r="AD17" s="40" t="str">
        <f t="shared" si="6"/>
        <v> </v>
      </c>
      <c r="AE17" s="40" t="str">
        <f t="shared" si="7"/>
        <v> </v>
      </c>
      <c r="AF17" s="40">
        <f t="shared" si="8"/>
        <v>12226.5</v>
      </c>
      <c r="AG17" s="40" t="str">
        <f t="shared" si="9"/>
        <v> </v>
      </c>
      <c r="AH17" s="40" t="str">
        <f t="shared" si="10"/>
        <v> </v>
      </c>
      <c r="AI17" s="40" t="str">
        <f t="shared" si="11"/>
        <v> </v>
      </c>
      <c r="AJ17" s="40" t="str">
        <f t="shared" si="12"/>
        <v> </v>
      </c>
      <c r="AK17" s="40" t="str">
        <f t="shared" si="13"/>
        <v> </v>
      </c>
      <c r="AL17" s="41">
        <f t="shared" si="14"/>
        <v>12226.5</v>
      </c>
      <c r="AM17" s="65">
        <f t="shared" si="15"/>
        <v>12226.5</v>
      </c>
      <c r="AN17" s="75">
        <v>2108.83</v>
      </c>
      <c r="AO17" s="65">
        <f t="shared" si="16"/>
        <v>10117.67</v>
      </c>
      <c r="AP17" s="100"/>
      <c r="AQ17" s="65"/>
      <c r="AR17" s="100"/>
    </row>
    <row r="18" spans="1:44" s="6" customFormat="1" ht="38.25">
      <c r="A18" s="11">
        <v>17</v>
      </c>
      <c r="B18" s="4" t="s">
        <v>526</v>
      </c>
      <c r="C18" s="3" t="s">
        <v>506</v>
      </c>
      <c r="D18" s="3" t="s">
        <v>527</v>
      </c>
      <c r="E18" s="3" t="s">
        <v>528</v>
      </c>
      <c r="F18" s="3" t="s">
        <v>335</v>
      </c>
      <c r="G18" s="3" t="s">
        <v>254</v>
      </c>
      <c r="H18" s="3" t="s">
        <v>529</v>
      </c>
      <c r="I18" s="3" t="s">
        <v>530</v>
      </c>
      <c r="J18" s="3" t="s">
        <v>530</v>
      </c>
      <c r="K18" s="10" t="s">
        <v>1003</v>
      </c>
      <c r="L18" s="3" t="s">
        <v>335</v>
      </c>
      <c r="M18" s="3" t="s">
        <v>254</v>
      </c>
      <c r="N18" s="19" t="s">
        <v>529</v>
      </c>
      <c r="O18" s="3" t="s">
        <v>530</v>
      </c>
      <c r="P18" s="3" t="s">
        <v>530</v>
      </c>
      <c r="Q18" s="17" t="s">
        <v>531</v>
      </c>
      <c r="R18" s="7">
        <v>1</v>
      </c>
      <c r="S18" s="85"/>
      <c r="T18" s="7">
        <v>20</v>
      </c>
      <c r="U18" s="7">
        <v>0</v>
      </c>
      <c r="V18" s="43">
        <v>7</v>
      </c>
      <c r="W18" s="11"/>
      <c r="X18" s="38">
        <f t="shared" si="0"/>
        <v>2</v>
      </c>
      <c r="Y18" s="37">
        <f t="shared" si="1"/>
        <v>2</v>
      </c>
      <c r="Z18" s="38" t="str">
        <f t="shared" si="2"/>
        <v> </v>
      </c>
      <c r="AA18" s="38" t="str">
        <f t="shared" si="3"/>
        <v> </v>
      </c>
      <c r="AB18" s="39">
        <f t="shared" si="4"/>
        <v>3</v>
      </c>
      <c r="AC18" s="37">
        <f t="shared" si="5"/>
        <v>3</v>
      </c>
      <c r="AD18" s="40" t="str">
        <f t="shared" si="6"/>
        <v> </v>
      </c>
      <c r="AE18" s="40" t="str">
        <f t="shared" si="7"/>
        <v> </v>
      </c>
      <c r="AF18" s="40" t="str">
        <f t="shared" si="8"/>
        <v> </v>
      </c>
      <c r="AG18" s="40" t="str">
        <f t="shared" si="9"/>
        <v> </v>
      </c>
      <c r="AH18" s="40" t="str">
        <f t="shared" si="10"/>
        <v> </v>
      </c>
      <c r="AI18" s="40" t="str">
        <f t="shared" si="11"/>
        <v> </v>
      </c>
      <c r="AJ18" s="40">
        <f t="shared" si="12"/>
        <v>15622.75</v>
      </c>
      <c r="AK18" s="40" t="str">
        <f t="shared" si="13"/>
        <v> </v>
      </c>
      <c r="AL18" s="41">
        <f t="shared" si="14"/>
        <v>15622.75</v>
      </c>
      <c r="AM18" s="65">
        <f t="shared" si="15"/>
        <v>15622.75</v>
      </c>
      <c r="AN18" s="75">
        <v>2694.61</v>
      </c>
      <c r="AO18" s="65">
        <f t="shared" si="16"/>
        <v>12928.14</v>
      </c>
      <c r="AP18" s="100"/>
      <c r="AQ18" s="65"/>
      <c r="AR18" s="100"/>
    </row>
    <row r="19" spans="1:44" s="6" customFormat="1" ht="38.25">
      <c r="A19" s="11">
        <v>18</v>
      </c>
      <c r="B19" s="4" t="s">
        <v>348</v>
      </c>
      <c r="C19" s="3" t="s">
        <v>257</v>
      </c>
      <c r="D19" s="3" t="s">
        <v>349</v>
      </c>
      <c r="E19" s="3">
        <v>80023960729</v>
      </c>
      <c r="F19" s="3" t="s">
        <v>335</v>
      </c>
      <c r="G19" s="3" t="s">
        <v>254</v>
      </c>
      <c r="H19" s="3" t="s">
        <v>350</v>
      </c>
      <c r="I19" s="3" t="s">
        <v>351</v>
      </c>
      <c r="J19" s="3" t="s">
        <v>351</v>
      </c>
      <c r="K19" s="3" t="s">
        <v>352</v>
      </c>
      <c r="L19" s="3" t="s">
        <v>335</v>
      </c>
      <c r="M19" s="3" t="s">
        <v>254</v>
      </c>
      <c r="N19" s="19" t="s">
        <v>353</v>
      </c>
      <c r="O19" s="3" t="s">
        <v>351</v>
      </c>
      <c r="P19" s="3" t="s">
        <v>351</v>
      </c>
      <c r="Q19" s="17" t="s">
        <v>352</v>
      </c>
      <c r="R19" s="7">
        <v>1</v>
      </c>
      <c r="S19" s="85"/>
      <c r="T19" s="7">
        <v>20</v>
      </c>
      <c r="U19" s="7">
        <v>0</v>
      </c>
      <c r="V19" s="43">
        <v>7</v>
      </c>
      <c r="W19" s="11"/>
      <c r="X19" s="38">
        <f t="shared" si="0"/>
        <v>2</v>
      </c>
      <c r="Y19" s="37">
        <f t="shared" si="1"/>
        <v>2</v>
      </c>
      <c r="Z19" s="38" t="str">
        <f t="shared" si="2"/>
        <v> </v>
      </c>
      <c r="AA19" s="38" t="str">
        <f t="shared" si="3"/>
        <v> </v>
      </c>
      <c r="AB19" s="39">
        <f t="shared" si="4"/>
        <v>3</v>
      </c>
      <c r="AC19" s="37">
        <f t="shared" si="5"/>
        <v>3</v>
      </c>
      <c r="AD19" s="40" t="str">
        <f t="shared" si="6"/>
        <v> </v>
      </c>
      <c r="AE19" s="40" t="str">
        <f t="shared" si="7"/>
        <v> </v>
      </c>
      <c r="AF19" s="40" t="str">
        <f t="shared" si="8"/>
        <v> </v>
      </c>
      <c r="AG19" s="40" t="str">
        <f t="shared" si="9"/>
        <v> </v>
      </c>
      <c r="AH19" s="40" t="str">
        <f t="shared" si="10"/>
        <v> </v>
      </c>
      <c r="AI19" s="40" t="str">
        <f t="shared" si="11"/>
        <v> </v>
      </c>
      <c r="AJ19" s="40">
        <f t="shared" si="12"/>
        <v>15622.75</v>
      </c>
      <c r="AK19" s="40" t="str">
        <f t="shared" si="13"/>
        <v> </v>
      </c>
      <c r="AL19" s="41">
        <f t="shared" si="14"/>
        <v>15622.75</v>
      </c>
      <c r="AM19" s="65">
        <f t="shared" si="15"/>
        <v>15622.75</v>
      </c>
      <c r="AN19" s="75">
        <v>2694.61</v>
      </c>
      <c r="AO19" s="65">
        <f t="shared" si="16"/>
        <v>12928.14</v>
      </c>
      <c r="AP19" s="100"/>
      <c r="AQ19" s="65"/>
      <c r="AR19" s="100"/>
    </row>
    <row r="20" spans="1:44" s="6" customFormat="1" ht="51">
      <c r="A20" s="11">
        <v>19</v>
      </c>
      <c r="B20" s="4" t="s">
        <v>336</v>
      </c>
      <c r="C20" s="3" t="s">
        <v>257</v>
      </c>
      <c r="D20" s="3" t="s">
        <v>337</v>
      </c>
      <c r="E20" s="3">
        <v>93153450726</v>
      </c>
      <c r="F20" s="3" t="s">
        <v>338</v>
      </c>
      <c r="G20" s="3" t="s">
        <v>254</v>
      </c>
      <c r="H20" s="3" t="s">
        <v>339</v>
      </c>
      <c r="I20" s="3" t="s">
        <v>340</v>
      </c>
      <c r="J20" s="3" t="s">
        <v>340</v>
      </c>
      <c r="K20" s="3" t="s">
        <v>341</v>
      </c>
      <c r="L20" s="3" t="s">
        <v>335</v>
      </c>
      <c r="M20" s="3" t="s">
        <v>254</v>
      </c>
      <c r="N20" s="19" t="s">
        <v>342</v>
      </c>
      <c r="O20" s="3" t="s">
        <v>343</v>
      </c>
      <c r="P20" s="3" t="s">
        <v>346</v>
      </c>
      <c r="Q20" s="17" t="s">
        <v>347</v>
      </c>
      <c r="R20" s="7">
        <v>1</v>
      </c>
      <c r="S20" s="85"/>
      <c r="T20" s="7">
        <v>15</v>
      </c>
      <c r="U20" s="7">
        <v>0</v>
      </c>
      <c r="V20" s="43">
        <v>7</v>
      </c>
      <c r="W20" s="11"/>
      <c r="X20" s="38">
        <f t="shared" si="0"/>
        <v>2</v>
      </c>
      <c r="Y20" s="37">
        <f t="shared" si="1"/>
        <v>2</v>
      </c>
      <c r="Z20" s="38" t="str">
        <f t="shared" si="2"/>
        <v> </v>
      </c>
      <c r="AA20" s="38">
        <f t="shared" si="3"/>
        <v>2</v>
      </c>
      <c r="AB20" s="39" t="str">
        <f t="shared" si="4"/>
        <v> </v>
      </c>
      <c r="AC20" s="37">
        <f t="shared" si="5"/>
        <v>2</v>
      </c>
      <c r="AD20" s="40" t="str">
        <f t="shared" si="6"/>
        <v> </v>
      </c>
      <c r="AE20" s="40" t="str">
        <f t="shared" si="7"/>
        <v> </v>
      </c>
      <c r="AF20" s="40" t="str">
        <f t="shared" si="8"/>
        <v> </v>
      </c>
      <c r="AG20" s="40" t="str">
        <f t="shared" si="9"/>
        <v> </v>
      </c>
      <c r="AH20" s="40" t="str">
        <f t="shared" si="10"/>
        <v> </v>
      </c>
      <c r="AI20" s="40">
        <f t="shared" si="11"/>
        <v>12226.5</v>
      </c>
      <c r="AJ20" s="40" t="str">
        <f t="shared" si="12"/>
        <v> </v>
      </c>
      <c r="AK20" s="40" t="str">
        <f t="shared" si="13"/>
        <v> </v>
      </c>
      <c r="AL20" s="41">
        <f t="shared" si="14"/>
        <v>12226.5</v>
      </c>
      <c r="AM20" s="65">
        <f t="shared" si="15"/>
        <v>12226.5</v>
      </c>
      <c r="AN20" s="75">
        <v>2108.83</v>
      </c>
      <c r="AO20" s="65">
        <f t="shared" si="16"/>
        <v>10117.67</v>
      </c>
      <c r="AP20" s="100"/>
      <c r="AQ20" s="65"/>
      <c r="AR20" s="100"/>
    </row>
    <row r="21" spans="1:44" s="6" customFormat="1" ht="51">
      <c r="A21" s="11">
        <v>20</v>
      </c>
      <c r="B21" s="4" t="s">
        <v>533</v>
      </c>
      <c r="C21" s="17" t="s">
        <v>506</v>
      </c>
      <c r="D21" s="3" t="s">
        <v>533</v>
      </c>
      <c r="E21" s="3" t="s">
        <v>532</v>
      </c>
      <c r="F21" s="3" t="s">
        <v>432</v>
      </c>
      <c r="G21" s="3" t="s">
        <v>254</v>
      </c>
      <c r="H21" s="3" t="s">
        <v>534</v>
      </c>
      <c r="I21" s="3" t="s">
        <v>535</v>
      </c>
      <c r="J21" s="3" t="s">
        <v>535</v>
      </c>
      <c r="K21" s="3" t="s">
        <v>536</v>
      </c>
      <c r="L21" s="19" t="s">
        <v>537</v>
      </c>
      <c r="M21" s="3" t="s">
        <v>254</v>
      </c>
      <c r="N21" s="19" t="s">
        <v>538</v>
      </c>
      <c r="O21" s="3" t="s">
        <v>539</v>
      </c>
      <c r="P21" s="3" t="s">
        <v>539</v>
      </c>
      <c r="Q21" s="19" t="s">
        <v>536</v>
      </c>
      <c r="R21" s="7">
        <v>1</v>
      </c>
      <c r="S21" s="85"/>
      <c r="T21" s="7">
        <v>20</v>
      </c>
      <c r="U21" s="7">
        <v>0</v>
      </c>
      <c r="V21" s="43">
        <v>5</v>
      </c>
      <c r="W21" s="13"/>
      <c r="X21" s="38">
        <f t="shared" si="0"/>
        <v>1</v>
      </c>
      <c r="Y21" s="37">
        <f t="shared" si="1"/>
        <v>1</v>
      </c>
      <c r="Z21" s="38" t="str">
        <f t="shared" si="2"/>
        <v> </v>
      </c>
      <c r="AA21" s="38" t="str">
        <f t="shared" si="3"/>
        <v> </v>
      </c>
      <c r="AB21" s="39">
        <f t="shared" si="4"/>
        <v>3</v>
      </c>
      <c r="AC21" s="37">
        <f t="shared" si="5"/>
        <v>3</v>
      </c>
      <c r="AD21" s="40" t="str">
        <f t="shared" si="6"/>
        <v> </v>
      </c>
      <c r="AE21" s="40" t="str">
        <f t="shared" si="7"/>
        <v> </v>
      </c>
      <c r="AF21" s="40">
        <f t="shared" si="8"/>
        <v>12226.5</v>
      </c>
      <c r="AG21" s="40" t="str">
        <f t="shared" si="9"/>
        <v> </v>
      </c>
      <c r="AH21" s="40" t="str">
        <f t="shared" si="10"/>
        <v> </v>
      </c>
      <c r="AI21" s="40" t="str">
        <f t="shared" si="11"/>
        <v> </v>
      </c>
      <c r="AJ21" s="40" t="str">
        <f t="shared" si="12"/>
        <v> </v>
      </c>
      <c r="AK21" s="40" t="str">
        <f t="shared" si="13"/>
        <v> </v>
      </c>
      <c r="AL21" s="41">
        <f t="shared" si="14"/>
        <v>12226.5</v>
      </c>
      <c r="AM21" s="65">
        <f t="shared" si="15"/>
        <v>12226.5</v>
      </c>
      <c r="AN21" s="75">
        <v>2108.83</v>
      </c>
      <c r="AO21" s="65">
        <f t="shared" si="16"/>
        <v>10117.67</v>
      </c>
      <c r="AP21" s="100"/>
      <c r="AQ21" s="65"/>
      <c r="AR21" s="100"/>
    </row>
    <row r="22" spans="1:44" s="6" customFormat="1" ht="51">
      <c r="A22" s="11">
        <v>21</v>
      </c>
      <c r="B22" s="4" t="s">
        <v>550</v>
      </c>
      <c r="C22" s="3" t="s">
        <v>506</v>
      </c>
      <c r="D22" s="3" t="s">
        <v>551</v>
      </c>
      <c r="E22" s="3" t="s">
        <v>540</v>
      </c>
      <c r="F22" s="3" t="s">
        <v>439</v>
      </c>
      <c r="G22" s="3" t="s">
        <v>254</v>
      </c>
      <c r="H22" s="3" t="s">
        <v>542</v>
      </c>
      <c r="I22" s="3" t="s">
        <v>543</v>
      </c>
      <c r="J22" s="3" t="s">
        <v>544</v>
      </c>
      <c r="K22" s="10" t="s">
        <v>545</v>
      </c>
      <c r="L22" s="3" t="s">
        <v>553</v>
      </c>
      <c r="M22" s="3" t="s">
        <v>254</v>
      </c>
      <c r="N22" s="19" t="s">
        <v>554</v>
      </c>
      <c r="O22" s="3" t="s">
        <v>555</v>
      </c>
      <c r="P22" s="3" t="s">
        <v>544</v>
      </c>
      <c r="Q22" s="17" t="s">
        <v>552</v>
      </c>
      <c r="R22" s="7">
        <v>1</v>
      </c>
      <c r="S22" s="85"/>
      <c r="T22" s="7">
        <v>20</v>
      </c>
      <c r="U22" s="7">
        <v>0</v>
      </c>
      <c r="V22" s="43">
        <v>9</v>
      </c>
      <c r="W22" s="11"/>
      <c r="X22" s="38">
        <f t="shared" si="0"/>
        <v>2</v>
      </c>
      <c r="Y22" s="37">
        <f t="shared" si="1"/>
        <v>2</v>
      </c>
      <c r="Z22" s="38" t="str">
        <f t="shared" si="2"/>
        <v> </v>
      </c>
      <c r="AA22" s="38" t="str">
        <f t="shared" si="3"/>
        <v> </v>
      </c>
      <c r="AB22" s="39">
        <f t="shared" si="4"/>
        <v>3</v>
      </c>
      <c r="AC22" s="37">
        <f t="shared" si="5"/>
        <v>3</v>
      </c>
      <c r="AD22" s="40" t="str">
        <f t="shared" si="6"/>
        <v> </v>
      </c>
      <c r="AE22" s="40" t="str">
        <f t="shared" si="7"/>
        <v> </v>
      </c>
      <c r="AF22" s="40" t="str">
        <f t="shared" si="8"/>
        <v> </v>
      </c>
      <c r="AG22" s="40" t="str">
        <f t="shared" si="9"/>
        <v> </v>
      </c>
      <c r="AH22" s="40" t="str">
        <f t="shared" si="10"/>
        <v> </v>
      </c>
      <c r="AI22" s="40" t="str">
        <f t="shared" si="11"/>
        <v> </v>
      </c>
      <c r="AJ22" s="40">
        <f t="shared" si="12"/>
        <v>15622.75</v>
      </c>
      <c r="AK22" s="40" t="str">
        <f t="shared" si="13"/>
        <v> </v>
      </c>
      <c r="AL22" s="41">
        <f t="shared" si="14"/>
        <v>15622.75</v>
      </c>
      <c r="AM22" s="65">
        <f t="shared" si="15"/>
        <v>15622.75</v>
      </c>
      <c r="AN22" s="75">
        <v>2694.61</v>
      </c>
      <c r="AO22" s="65">
        <f t="shared" si="16"/>
        <v>12928.14</v>
      </c>
      <c r="AP22" s="100"/>
      <c r="AQ22" s="65"/>
      <c r="AR22" s="100"/>
    </row>
    <row r="23" spans="1:44" s="6" customFormat="1" ht="51">
      <c r="A23" s="11">
        <v>22</v>
      </c>
      <c r="B23" s="4" t="s">
        <v>541</v>
      </c>
      <c r="C23" s="3" t="s">
        <v>506</v>
      </c>
      <c r="D23" s="3" t="s">
        <v>541</v>
      </c>
      <c r="E23" s="3" t="s">
        <v>540</v>
      </c>
      <c r="F23" s="3" t="s">
        <v>439</v>
      </c>
      <c r="G23" s="3" t="s">
        <v>254</v>
      </c>
      <c r="H23" s="3" t="s">
        <v>542</v>
      </c>
      <c r="I23" s="3" t="s">
        <v>543</v>
      </c>
      <c r="J23" s="3" t="s">
        <v>544</v>
      </c>
      <c r="K23" s="3" t="s">
        <v>545</v>
      </c>
      <c r="L23" s="3" t="s">
        <v>439</v>
      </c>
      <c r="M23" s="3" t="s">
        <v>254</v>
      </c>
      <c r="N23" s="19" t="s">
        <v>546</v>
      </c>
      <c r="O23" s="3" t="s">
        <v>547</v>
      </c>
      <c r="P23" s="3" t="s">
        <v>544</v>
      </c>
      <c r="Q23" s="17" t="s">
        <v>545</v>
      </c>
      <c r="R23" s="7">
        <v>1</v>
      </c>
      <c r="S23" s="85"/>
      <c r="T23" s="7">
        <v>20</v>
      </c>
      <c r="U23" s="7">
        <v>0</v>
      </c>
      <c r="V23" s="43">
        <v>9</v>
      </c>
      <c r="W23" s="11"/>
      <c r="X23" s="38">
        <f t="shared" si="0"/>
        <v>2</v>
      </c>
      <c r="Y23" s="37">
        <f t="shared" si="1"/>
        <v>2</v>
      </c>
      <c r="Z23" s="38" t="str">
        <f t="shared" si="2"/>
        <v> </v>
      </c>
      <c r="AA23" s="38" t="str">
        <f t="shared" si="3"/>
        <v> </v>
      </c>
      <c r="AB23" s="39">
        <f t="shared" si="4"/>
        <v>3</v>
      </c>
      <c r="AC23" s="37">
        <f t="shared" si="5"/>
        <v>3</v>
      </c>
      <c r="AD23" s="40" t="str">
        <f t="shared" si="6"/>
        <v> </v>
      </c>
      <c r="AE23" s="40" t="str">
        <f t="shared" si="7"/>
        <v> </v>
      </c>
      <c r="AF23" s="40" t="str">
        <f t="shared" si="8"/>
        <v> </v>
      </c>
      <c r="AG23" s="40" t="str">
        <f t="shared" si="9"/>
        <v> </v>
      </c>
      <c r="AH23" s="40" t="str">
        <f t="shared" si="10"/>
        <v> </v>
      </c>
      <c r="AI23" s="40" t="str">
        <f t="shared" si="11"/>
        <v> </v>
      </c>
      <c r="AJ23" s="40">
        <f t="shared" si="12"/>
        <v>15622.75</v>
      </c>
      <c r="AK23" s="40" t="str">
        <f t="shared" si="13"/>
        <v> </v>
      </c>
      <c r="AL23" s="41">
        <f t="shared" si="14"/>
        <v>15622.75</v>
      </c>
      <c r="AM23" s="65">
        <f t="shared" si="15"/>
        <v>15622.75</v>
      </c>
      <c r="AN23" s="75">
        <v>2694.61</v>
      </c>
      <c r="AO23" s="65">
        <f t="shared" si="16"/>
        <v>12928.14</v>
      </c>
      <c r="AP23" s="100"/>
      <c r="AQ23" s="65"/>
      <c r="AR23" s="100"/>
    </row>
    <row r="24" spans="1:44" s="6" customFormat="1" ht="38.25">
      <c r="A24" s="11">
        <v>23</v>
      </c>
      <c r="B24" s="4" t="s">
        <v>624</v>
      </c>
      <c r="C24" s="3" t="s">
        <v>506</v>
      </c>
      <c r="D24" s="3" t="s">
        <v>625</v>
      </c>
      <c r="E24" s="3" t="s">
        <v>623</v>
      </c>
      <c r="F24" s="3" t="s">
        <v>444</v>
      </c>
      <c r="G24" s="3" t="s">
        <v>254</v>
      </c>
      <c r="H24" s="3" t="s">
        <v>626</v>
      </c>
      <c r="I24" s="3" t="s">
        <v>630</v>
      </c>
      <c r="J24" s="3" t="s">
        <v>631</v>
      </c>
      <c r="K24" s="3" t="s">
        <v>632</v>
      </c>
      <c r="L24" s="3" t="s">
        <v>444</v>
      </c>
      <c r="M24" s="3" t="s">
        <v>254</v>
      </c>
      <c r="N24" s="19" t="s">
        <v>633</v>
      </c>
      <c r="O24" s="3" t="s">
        <v>630</v>
      </c>
      <c r="P24" s="3" t="s">
        <v>631</v>
      </c>
      <c r="Q24" s="17" t="s">
        <v>632</v>
      </c>
      <c r="R24" s="7">
        <v>1</v>
      </c>
      <c r="S24" s="85"/>
      <c r="T24" s="7">
        <v>20</v>
      </c>
      <c r="U24" s="7">
        <v>0</v>
      </c>
      <c r="V24" s="43">
        <v>7</v>
      </c>
      <c r="W24" s="11"/>
      <c r="X24" s="38">
        <f t="shared" si="0"/>
        <v>2</v>
      </c>
      <c r="Y24" s="37">
        <f t="shared" si="1"/>
        <v>2</v>
      </c>
      <c r="Z24" s="38" t="str">
        <f t="shared" si="2"/>
        <v> </v>
      </c>
      <c r="AA24" s="38" t="str">
        <f t="shared" si="3"/>
        <v> </v>
      </c>
      <c r="AB24" s="39">
        <f t="shared" si="4"/>
        <v>3</v>
      </c>
      <c r="AC24" s="37">
        <f t="shared" si="5"/>
        <v>3</v>
      </c>
      <c r="AD24" s="40" t="str">
        <f t="shared" si="6"/>
        <v> </v>
      </c>
      <c r="AE24" s="40" t="str">
        <f t="shared" si="7"/>
        <v> </v>
      </c>
      <c r="AF24" s="40" t="str">
        <f t="shared" si="8"/>
        <v> </v>
      </c>
      <c r="AG24" s="40" t="str">
        <f t="shared" si="9"/>
        <v> </v>
      </c>
      <c r="AH24" s="40" t="str">
        <f t="shared" si="10"/>
        <v> </v>
      </c>
      <c r="AI24" s="40" t="str">
        <f t="shared" si="11"/>
        <v> </v>
      </c>
      <c r="AJ24" s="40">
        <f t="shared" si="12"/>
        <v>15622.75</v>
      </c>
      <c r="AK24" s="40" t="str">
        <f t="shared" si="13"/>
        <v> </v>
      </c>
      <c r="AL24" s="41">
        <f t="shared" si="14"/>
        <v>15622.75</v>
      </c>
      <c r="AM24" s="65">
        <f t="shared" si="15"/>
        <v>15622.75</v>
      </c>
      <c r="AN24" s="75">
        <v>2694.61</v>
      </c>
      <c r="AO24" s="65">
        <f t="shared" si="16"/>
        <v>12928.14</v>
      </c>
      <c r="AP24" s="100"/>
      <c r="AQ24" s="65"/>
      <c r="AR24" s="100"/>
    </row>
    <row r="25" spans="1:44" s="6" customFormat="1" ht="38.25">
      <c r="A25" s="11">
        <v>24</v>
      </c>
      <c r="B25" s="4" t="s">
        <v>645</v>
      </c>
      <c r="C25" s="3" t="s">
        <v>506</v>
      </c>
      <c r="D25" s="3" t="s">
        <v>646</v>
      </c>
      <c r="E25" s="3" t="s">
        <v>644</v>
      </c>
      <c r="F25" s="3" t="s">
        <v>444</v>
      </c>
      <c r="G25" s="3" t="s">
        <v>254</v>
      </c>
      <c r="H25" s="3" t="s">
        <v>647</v>
      </c>
      <c r="I25" s="3" t="s">
        <v>648</v>
      </c>
      <c r="J25" s="3" t="s">
        <v>649</v>
      </c>
      <c r="K25" s="3" t="s">
        <v>650</v>
      </c>
      <c r="L25" s="3" t="s">
        <v>444</v>
      </c>
      <c r="M25" s="3" t="s">
        <v>254</v>
      </c>
      <c r="N25" s="19" t="s">
        <v>651</v>
      </c>
      <c r="O25" s="3" t="s">
        <v>648</v>
      </c>
      <c r="P25" s="3" t="s">
        <v>649</v>
      </c>
      <c r="Q25" s="17" t="s">
        <v>650</v>
      </c>
      <c r="R25" s="7">
        <v>1</v>
      </c>
      <c r="S25" s="85"/>
      <c r="T25" s="7">
        <v>20</v>
      </c>
      <c r="U25" s="7">
        <v>0</v>
      </c>
      <c r="V25" s="43" t="s">
        <v>74</v>
      </c>
      <c r="W25" s="11"/>
      <c r="X25" s="38">
        <f t="shared" si="0"/>
        <v>2</v>
      </c>
      <c r="Y25" s="37">
        <f t="shared" si="1"/>
        <v>2</v>
      </c>
      <c r="Z25" s="38" t="str">
        <f t="shared" si="2"/>
        <v> </v>
      </c>
      <c r="AA25" s="38" t="str">
        <f t="shared" si="3"/>
        <v> </v>
      </c>
      <c r="AB25" s="39">
        <f t="shared" si="4"/>
        <v>3</v>
      </c>
      <c r="AC25" s="37">
        <f t="shared" si="5"/>
        <v>3</v>
      </c>
      <c r="AD25" s="40" t="str">
        <f t="shared" si="6"/>
        <v> </v>
      </c>
      <c r="AE25" s="40" t="str">
        <f t="shared" si="7"/>
        <v> </v>
      </c>
      <c r="AF25" s="40" t="str">
        <f t="shared" si="8"/>
        <v> </v>
      </c>
      <c r="AG25" s="40" t="str">
        <f t="shared" si="9"/>
        <v> </v>
      </c>
      <c r="AH25" s="40" t="str">
        <f t="shared" si="10"/>
        <v> </v>
      </c>
      <c r="AI25" s="40" t="str">
        <f t="shared" si="11"/>
        <v> </v>
      </c>
      <c r="AJ25" s="40">
        <f t="shared" si="12"/>
        <v>15622.75</v>
      </c>
      <c r="AK25" s="40" t="str">
        <f t="shared" si="13"/>
        <v> </v>
      </c>
      <c r="AL25" s="41">
        <f t="shared" si="14"/>
        <v>15622.75</v>
      </c>
      <c r="AM25" s="65">
        <f t="shared" si="15"/>
        <v>15622.75</v>
      </c>
      <c r="AN25" s="75">
        <v>2694.61</v>
      </c>
      <c r="AO25" s="65">
        <f t="shared" si="16"/>
        <v>12928.14</v>
      </c>
      <c r="AP25" s="100"/>
      <c r="AQ25" s="65"/>
      <c r="AR25" s="100"/>
    </row>
    <row r="26" spans="1:44" s="6" customFormat="1" ht="56.25">
      <c r="A26" s="11">
        <v>25</v>
      </c>
      <c r="B26" s="4" t="s">
        <v>445</v>
      </c>
      <c r="C26" s="61" t="s">
        <v>1004</v>
      </c>
      <c r="D26" s="3" t="s">
        <v>446</v>
      </c>
      <c r="E26" s="3">
        <v>5694810721</v>
      </c>
      <c r="F26" s="3" t="s">
        <v>444</v>
      </c>
      <c r="G26" s="3" t="s">
        <v>254</v>
      </c>
      <c r="H26" s="3" t="s">
        <v>447</v>
      </c>
      <c r="I26" s="3" t="s">
        <v>448</v>
      </c>
      <c r="J26" s="3" t="s">
        <v>448</v>
      </c>
      <c r="K26" s="3" t="s">
        <v>449</v>
      </c>
      <c r="L26" s="3" t="s">
        <v>444</v>
      </c>
      <c r="M26" s="3" t="s">
        <v>254</v>
      </c>
      <c r="N26" s="19" t="s">
        <v>450</v>
      </c>
      <c r="O26" s="3" t="s">
        <v>451</v>
      </c>
      <c r="P26" s="3" t="s">
        <v>448</v>
      </c>
      <c r="Q26" s="17" t="s">
        <v>449</v>
      </c>
      <c r="R26" s="7">
        <v>1</v>
      </c>
      <c r="S26" s="85" t="s">
        <v>548</v>
      </c>
      <c r="T26" s="7">
        <v>18</v>
      </c>
      <c r="U26" s="7">
        <v>0</v>
      </c>
      <c r="V26" s="43" t="s">
        <v>74</v>
      </c>
      <c r="W26" s="81">
        <v>17</v>
      </c>
      <c r="X26" s="38">
        <f t="shared" si="0"/>
        <v>2</v>
      </c>
      <c r="Y26" s="37">
        <f t="shared" si="1"/>
        <v>2</v>
      </c>
      <c r="Z26" s="38" t="str">
        <f t="shared" si="2"/>
        <v> </v>
      </c>
      <c r="AA26" s="38" t="str">
        <f t="shared" si="3"/>
        <v> </v>
      </c>
      <c r="AB26" s="39">
        <f t="shared" si="4"/>
        <v>3</v>
      </c>
      <c r="AC26" s="37">
        <f t="shared" si="5"/>
        <v>3</v>
      </c>
      <c r="AD26" s="40" t="str">
        <f t="shared" si="6"/>
        <v> </v>
      </c>
      <c r="AE26" s="40" t="str">
        <f t="shared" si="7"/>
        <v> </v>
      </c>
      <c r="AF26" s="40" t="str">
        <f t="shared" si="8"/>
        <v> </v>
      </c>
      <c r="AG26" s="40" t="str">
        <f t="shared" si="9"/>
        <v> </v>
      </c>
      <c r="AH26" s="40" t="str">
        <f t="shared" si="10"/>
        <v> </v>
      </c>
      <c r="AI26" s="40" t="str">
        <f t="shared" si="11"/>
        <v> </v>
      </c>
      <c r="AJ26" s="40">
        <f t="shared" si="12"/>
        <v>15622.75</v>
      </c>
      <c r="AK26" s="40" t="str">
        <f t="shared" si="13"/>
        <v> </v>
      </c>
      <c r="AL26" s="41"/>
      <c r="AM26" s="65">
        <v>1000</v>
      </c>
      <c r="AN26" s="75">
        <v>0</v>
      </c>
      <c r="AO26" s="65">
        <f t="shared" si="16"/>
        <v>1000</v>
      </c>
      <c r="AP26" s="100"/>
      <c r="AQ26" s="65"/>
      <c r="AR26" s="100"/>
    </row>
    <row r="27" spans="1:44" s="6" customFormat="1" ht="38.25">
      <c r="A27" s="11">
        <v>26</v>
      </c>
      <c r="B27" s="4" t="s">
        <v>404</v>
      </c>
      <c r="C27" s="3" t="s">
        <v>257</v>
      </c>
      <c r="D27" s="3" t="s">
        <v>405</v>
      </c>
      <c r="E27" s="3">
        <v>7079950726</v>
      </c>
      <c r="F27" s="3" t="s">
        <v>403</v>
      </c>
      <c r="G27" s="3" t="s">
        <v>254</v>
      </c>
      <c r="H27" s="3" t="s">
        <v>406</v>
      </c>
      <c r="I27" s="3" t="s">
        <v>407</v>
      </c>
      <c r="J27" s="3" t="s">
        <v>407</v>
      </c>
      <c r="K27" s="3" t="s">
        <v>408</v>
      </c>
      <c r="L27" s="3" t="s">
        <v>403</v>
      </c>
      <c r="M27" s="3" t="s">
        <v>254</v>
      </c>
      <c r="N27" s="19" t="s">
        <v>406</v>
      </c>
      <c r="O27" s="3" t="s">
        <v>407</v>
      </c>
      <c r="P27" s="3" t="s">
        <v>407</v>
      </c>
      <c r="Q27" s="17" t="s">
        <v>408</v>
      </c>
      <c r="R27" s="7">
        <v>1</v>
      </c>
      <c r="S27" s="85"/>
      <c r="T27" s="7">
        <v>15</v>
      </c>
      <c r="U27" s="7">
        <v>0</v>
      </c>
      <c r="V27" s="43">
        <v>7</v>
      </c>
      <c r="W27" s="11"/>
      <c r="X27" s="38">
        <f t="shared" si="0"/>
        <v>2</v>
      </c>
      <c r="Y27" s="37">
        <f t="shared" si="1"/>
        <v>2</v>
      </c>
      <c r="Z27" s="38" t="str">
        <f t="shared" si="2"/>
        <v> </v>
      </c>
      <c r="AA27" s="38">
        <f t="shared" si="3"/>
        <v>2</v>
      </c>
      <c r="AB27" s="39" t="str">
        <f t="shared" si="4"/>
        <v> </v>
      </c>
      <c r="AC27" s="37">
        <f t="shared" si="5"/>
        <v>2</v>
      </c>
      <c r="AD27" s="40" t="str">
        <f t="shared" si="6"/>
        <v> </v>
      </c>
      <c r="AE27" s="40" t="str">
        <f t="shared" si="7"/>
        <v> </v>
      </c>
      <c r="AF27" s="40" t="str">
        <f t="shared" si="8"/>
        <v> </v>
      </c>
      <c r="AG27" s="40" t="str">
        <f t="shared" si="9"/>
        <v> </v>
      </c>
      <c r="AH27" s="40" t="str">
        <f t="shared" si="10"/>
        <v> </v>
      </c>
      <c r="AI27" s="40">
        <f t="shared" si="11"/>
        <v>12226.5</v>
      </c>
      <c r="AJ27" s="40" t="str">
        <f t="shared" si="12"/>
        <v> </v>
      </c>
      <c r="AK27" s="40" t="str">
        <f t="shared" si="13"/>
        <v> </v>
      </c>
      <c r="AL27" s="41">
        <f t="shared" si="14"/>
        <v>12226.5</v>
      </c>
      <c r="AM27" s="65">
        <f t="shared" si="15"/>
        <v>12226.5</v>
      </c>
      <c r="AN27" s="75">
        <v>2108.83</v>
      </c>
      <c r="AO27" s="65">
        <f t="shared" si="16"/>
        <v>10117.67</v>
      </c>
      <c r="AP27" s="100"/>
      <c r="AQ27" s="65"/>
      <c r="AR27" s="100"/>
    </row>
    <row r="28" spans="1:44" s="6" customFormat="1" ht="38.25">
      <c r="A28" s="11">
        <v>27</v>
      </c>
      <c r="B28" s="4" t="s">
        <v>565</v>
      </c>
      <c r="C28" s="3" t="s">
        <v>506</v>
      </c>
      <c r="D28" s="3" t="s">
        <v>565</v>
      </c>
      <c r="E28" s="3" t="s">
        <v>566</v>
      </c>
      <c r="F28" s="3" t="s">
        <v>564</v>
      </c>
      <c r="G28" s="3" t="s">
        <v>254</v>
      </c>
      <c r="H28" s="3" t="s">
        <v>567</v>
      </c>
      <c r="I28" s="3" t="s">
        <v>568</v>
      </c>
      <c r="J28" s="3" t="s">
        <v>568</v>
      </c>
      <c r="K28" s="3" t="s">
        <v>569</v>
      </c>
      <c r="L28" s="3" t="s">
        <v>564</v>
      </c>
      <c r="M28" s="3" t="s">
        <v>254</v>
      </c>
      <c r="N28" s="19" t="s">
        <v>567</v>
      </c>
      <c r="O28" s="3" t="s">
        <v>568</v>
      </c>
      <c r="P28" s="3" t="s">
        <v>568</v>
      </c>
      <c r="Q28" s="17" t="s">
        <v>569</v>
      </c>
      <c r="R28" s="7">
        <v>1</v>
      </c>
      <c r="S28" s="85"/>
      <c r="T28" s="7">
        <v>20</v>
      </c>
      <c r="U28" s="7">
        <v>0</v>
      </c>
      <c r="V28" s="43">
        <v>7</v>
      </c>
      <c r="W28" s="11"/>
      <c r="X28" s="38">
        <f t="shared" si="0"/>
        <v>2</v>
      </c>
      <c r="Y28" s="37">
        <f t="shared" si="1"/>
        <v>2</v>
      </c>
      <c r="Z28" s="38" t="str">
        <f t="shared" si="2"/>
        <v> </v>
      </c>
      <c r="AA28" s="38" t="str">
        <f t="shared" si="3"/>
        <v> </v>
      </c>
      <c r="AB28" s="39">
        <f t="shared" si="4"/>
        <v>3</v>
      </c>
      <c r="AC28" s="37">
        <f t="shared" si="5"/>
        <v>3</v>
      </c>
      <c r="AD28" s="40" t="str">
        <f t="shared" si="6"/>
        <v> </v>
      </c>
      <c r="AE28" s="40" t="str">
        <f t="shared" si="7"/>
        <v> </v>
      </c>
      <c r="AF28" s="40" t="str">
        <f t="shared" si="8"/>
        <v> </v>
      </c>
      <c r="AG28" s="40" t="str">
        <f t="shared" si="9"/>
        <v> </v>
      </c>
      <c r="AH28" s="40" t="str">
        <f t="shared" si="10"/>
        <v> </v>
      </c>
      <c r="AI28" s="40" t="str">
        <f t="shared" si="11"/>
        <v> </v>
      </c>
      <c r="AJ28" s="40">
        <f t="shared" si="12"/>
        <v>15622.75</v>
      </c>
      <c r="AK28" s="40" t="str">
        <f t="shared" si="13"/>
        <v> </v>
      </c>
      <c r="AL28" s="41">
        <f t="shared" si="14"/>
        <v>15622.75</v>
      </c>
      <c r="AM28" s="65">
        <f t="shared" si="15"/>
        <v>15622.75</v>
      </c>
      <c r="AN28" s="75">
        <v>2694.61</v>
      </c>
      <c r="AO28" s="65">
        <f t="shared" si="16"/>
        <v>12928.14</v>
      </c>
      <c r="AP28" s="100"/>
      <c r="AQ28" s="65"/>
      <c r="AR28" s="100"/>
    </row>
    <row r="29" spans="1:44" s="6" customFormat="1" ht="63.75">
      <c r="A29" s="11">
        <v>28</v>
      </c>
      <c r="B29" s="4" t="s">
        <v>355</v>
      </c>
      <c r="C29" s="3" t="s">
        <v>257</v>
      </c>
      <c r="D29" s="3" t="s">
        <v>356</v>
      </c>
      <c r="E29" s="3">
        <v>7345950724</v>
      </c>
      <c r="F29" s="3" t="s">
        <v>354</v>
      </c>
      <c r="G29" s="3" t="s">
        <v>254</v>
      </c>
      <c r="H29" s="3" t="s">
        <v>357</v>
      </c>
      <c r="I29" s="3" t="s">
        <v>358</v>
      </c>
      <c r="J29" s="3" t="s">
        <v>358</v>
      </c>
      <c r="K29" s="3" t="s">
        <v>359</v>
      </c>
      <c r="L29" s="3" t="s">
        <v>354</v>
      </c>
      <c r="M29" s="3" t="s">
        <v>254</v>
      </c>
      <c r="N29" s="19" t="s">
        <v>357</v>
      </c>
      <c r="O29" s="3" t="s">
        <v>358</v>
      </c>
      <c r="P29" s="3" t="s">
        <v>358</v>
      </c>
      <c r="Q29" s="17" t="s">
        <v>359</v>
      </c>
      <c r="R29" s="7">
        <v>1</v>
      </c>
      <c r="S29" s="85"/>
      <c r="T29" s="7">
        <v>16</v>
      </c>
      <c r="U29" s="7">
        <v>0</v>
      </c>
      <c r="V29" s="43">
        <v>6</v>
      </c>
      <c r="W29" s="11"/>
      <c r="X29" s="38">
        <f t="shared" si="0"/>
        <v>1</v>
      </c>
      <c r="Y29" s="37">
        <f t="shared" si="1"/>
        <v>1</v>
      </c>
      <c r="Z29" s="38" t="str">
        <f t="shared" si="2"/>
        <v> </v>
      </c>
      <c r="AA29" s="38">
        <f t="shared" si="3"/>
        <v>2</v>
      </c>
      <c r="AB29" s="39" t="str">
        <f t="shared" si="4"/>
        <v> </v>
      </c>
      <c r="AC29" s="37">
        <f t="shared" si="5"/>
        <v>2</v>
      </c>
      <c r="AD29" s="40" t="str">
        <f t="shared" si="6"/>
        <v> </v>
      </c>
      <c r="AE29" s="40">
        <f t="shared" si="7"/>
        <v>8830.25</v>
      </c>
      <c r="AF29" s="40" t="str">
        <f t="shared" si="8"/>
        <v> </v>
      </c>
      <c r="AG29" s="40" t="str">
        <f t="shared" si="9"/>
        <v> </v>
      </c>
      <c r="AH29" s="40" t="str">
        <f t="shared" si="10"/>
        <v> </v>
      </c>
      <c r="AI29" s="40" t="str">
        <f t="shared" si="11"/>
        <v> </v>
      </c>
      <c r="AJ29" s="40" t="str">
        <f t="shared" si="12"/>
        <v> </v>
      </c>
      <c r="AK29" s="40" t="str">
        <f t="shared" si="13"/>
        <v> </v>
      </c>
      <c r="AL29" s="41">
        <f t="shared" si="14"/>
        <v>8830.25</v>
      </c>
      <c r="AM29" s="65">
        <f t="shared" si="15"/>
        <v>8830.25</v>
      </c>
      <c r="AN29" s="75">
        <v>1523.04</v>
      </c>
      <c r="AO29" s="65">
        <f t="shared" si="16"/>
        <v>7307.21</v>
      </c>
      <c r="AP29" s="100"/>
      <c r="AQ29" s="65"/>
      <c r="AR29" s="100"/>
    </row>
    <row r="30" spans="1:44" s="6" customFormat="1" ht="51">
      <c r="A30" s="11">
        <v>29</v>
      </c>
      <c r="B30" s="4" t="s">
        <v>367</v>
      </c>
      <c r="C30" s="3" t="s">
        <v>257</v>
      </c>
      <c r="D30" s="3" t="s">
        <v>368</v>
      </c>
      <c r="E30" s="3">
        <v>4456680729</v>
      </c>
      <c r="F30" s="3" t="s">
        <v>366</v>
      </c>
      <c r="G30" s="3" t="s">
        <v>254</v>
      </c>
      <c r="H30" s="3" t="s">
        <v>369</v>
      </c>
      <c r="I30" s="3" t="s">
        <v>370</v>
      </c>
      <c r="J30" s="3" t="s">
        <v>370</v>
      </c>
      <c r="K30" s="3" t="s">
        <v>371</v>
      </c>
      <c r="L30" s="3" t="s">
        <v>366</v>
      </c>
      <c r="M30" s="3" t="s">
        <v>254</v>
      </c>
      <c r="N30" s="19" t="s">
        <v>372</v>
      </c>
      <c r="O30" s="3" t="s">
        <v>370</v>
      </c>
      <c r="P30" s="3" t="s">
        <v>370</v>
      </c>
      <c r="Q30" s="17" t="s">
        <v>371</v>
      </c>
      <c r="R30" s="7">
        <v>1</v>
      </c>
      <c r="S30" s="85"/>
      <c r="T30" s="7">
        <v>20</v>
      </c>
      <c r="U30" s="7">
        <v>0</v>
      </c>
      <c r="V30" s="43">
        <v>7</v>
      </c>
      <c r="W30" s="11"/>
      <c r="X30" s="38">
        <f t="shared" si="0"/>
        <v>2</v>
      </c>
      <c r="Y30" s="37">
        <f t="shared" si="1"/>
        <v>2</v>
      </c>
      <c r="Z30" s="38" t="str">
        <f t="shared" si="2"/>
        <v> </v>
      </c>
      <c r="AA30" s="38" t="str">
        <f t="shared" si="3"/>
        <v> </v>
      </c>
      <c r="AB30" s="39">
        <f t="shared" si="4"/>
        <v>3</v>
      </c>
      <c r="AC30" s="37">
        <f t="shared" si="5"/>
        <v>3</v>
      </c>
      <c r="AD30" s="40" t="str">
        <f t="shared" si="6"/>
        <v> </v>
      </c>
      <c r="AE30" s="40" t="str">
        <f t="shared" si="7"/>
        <v> </v>
      </c>
      <c r="AF30" s="40" t="str">
        <f t="shared" si="8"/>
        <v> </v>
      </c>
      <c r="AG30" s="40" t="str">
        <f t="shared" si="9"/>
        <v> </v>
      </c>
      <c r="AH30" s="40" t="str">
        <f t="shared" si="10"/>
        <v> </v>
      </c>
      <c r="AI30" s="40" t="str">
        <f t="shared" si="11"/>
        <v> </v>
      </c>
      <c r="AJ30" s="40">
        <f t="shared" si="12"/>
        <v>15622.75</v>
      </c>
      <c r="AK30" s="40" t="str">
        <f t="shared" si="13"/>
        <v> </v>
      </c>
      <c r="AL30" s="41">
        <f t="shared" si="14"/>
        <v>15622.75</v>
      </c>
      <c r="AM30" s="65">
        <f t="shared" si="15"/>
        <v>15622.75</v>
      </c>
      <c r="AN30" s="75">
        <v>2694.61</v>
      </c>
      <c r="AO30" s="65">
        <f t="shared" si="16"/>
        <v>12928.14</v>
      </c>
      <c r="AP30" s="100"/>
      <c r="AQ30" s="65"/>
      <c r="AR30" s="100"/>
    </row>
    <row r="31" spans="1:44" s="6" customFormat="1" ht="51">
      <c r="A31" s="11">
        <v>30</v>
      </c>
      <c r="B31" s="4" t="s">
        <v>578</v>
      </c>
      <c r="C31" s="3" t="s">
        <v>506</v>
      </c>
      <c r="D31" s="3" t="s">
        <v>578</v>
      </c>
      <c r="E31" s="3" t="s">
        <v>577</v>
      </c>
      <c r="F31" s="3" t="s">
        <v>373</v>
      </c>
      <c r="G31" s="3" t="s">
        <v>254</v>
      </c>
      <c r="H31" s="3" t="s">
        <v>579</v>
      </c>
      <c r="I31" s="3" t="s">
        <v>580</v>
      </c>
      <c r="J31" s="3" t="s">
        <v>581</v>
      </c>
      <c r="K31" s="3" t="s">
        <v>582</v>
      </c>
      <c r="L31" s="3" t="s">
        <v>373</v>
      </c>
      <c r="M31" s="3" t="s">
        <v>254</v>
      </c>
      <c r="N31" s="19" t="s">
        <v>579</v>
      </c>
      <c r="O31" s="3" t="s">
        <v>580</v>
      </c>
      <c r="P31" s="3" t="s">
        <v>581</v>
      </c>
      <c r="Q31" s="17" t="s">
        <v>582</v>
      </c>
      <c r="R31" s="7">
        <v>1</v>
      </c>
      <c r="S31" s="85"/>
      <c r="T31" s="7">
        <v>20</v>
      </c>
      <c r="U31" s="7">
        <v>0</v>
      </c>
      <c r="V31" s="43">
        <v>5</v>
      </c>
      <c r="W31" s="11"/>
      <c r="X31" s="38">
        <f t="shared" si="0"/>
        <v>1</v>
      </c>
      <c r="Y31" s="37">
        <f t="shared" si="1"/>
        <v>1</v>
      </c>
      <c r="Z31" s="38" t="str">
        <f t="shared" si="2"/>
        <v> </v>
      </c>
      <c r="AA31" s="38" t="str">
        <f t="shared" si="3"/>
        <v> </v>
      </c>
      <c r="AB31" s="39">
        <f t="shared" si="4"/>
        <v>3</v>
      </c>
      <c r="AC31" s="37">
        <f t="shared" si="5"/>
        <v>3</v>
      </c>
      <c r="AD31" s="40" t="str">
        <f t="shared" si="6"/>
        <v> </v>
      </c>
      <c r="AE31" s="40" t="str">
        <f t="shared" si="7"/>
        <v> </v>
      </c>
      <c r="AF31" s="40">
        <f t="shared" si="8"/>
        <v>12226.5</v>
      </c>
      <c r="AG31" s="40" t="str">
        <f t="shared" si="9"/>
        <v> </v>
      </c>
      <c r="AH31" s="40" t="str">
        <f t="shared" si="10"/>
        <v> </v>
      </c>
      <c r="AI31" s="40" t="str">
        <f t="shared" si="11"/>
        <v> </v>
      </c>
      <c r="AJ31" s="40" t="str">
        <f t="shared" si="12"/>
        <v> </v>
      </c>
      <c r="AK31" s="40" t="str">
        <f t="shared" si="13"/>
        <v> </v>
      </c>
      <c r="AL31" s="41">
        <f t="shared" si="14"/>
        <v>12226.5</v>
      </c>
      <c r="AM31" s="65">
        <f t="shared" si="15"/>
        <v>12226.5</v>
      </c>
      <c r="AN31" s="75">
        <v>2108.83</v>
      </c>
      <c r="AO31" s="65">
        <f t="shared" si="16"/>
        <v>10117.67</v>
      </c>
      <c r="AP31" s="100"/>
      <c r="AQ31" s="65"/>
      <c r="AR31" s="100"/>
    </row>
    <row r="32" spans="1:44" s="6" customFormat="1" ht="49.5">
      <c r="A32" s="11">
        <v>31</v>
      </c>
      <c r="B32" s="4" t="s">
        <v>47</v>
      </c>
      <c r="C32" s="61" t="s">
        <v>1004</v>
      </c>
      <c r="D32" s="3" t="s">
        <v>453</v>
      </c>
      <c r="E32" s="3">
        <v>3756320721</v>
      </c>
      <c r="F32" s="3" t="s">
        <v>373</v>
      </c>
      <c r="G32" s="3" t="s">
        <v>254</v>
      </c>
      <c r="H32" s="3" t="s">
        <v>454</v>
      </c>
      <c r="I32" s="3" t="s">
        <v>455</v>
      </c>
      <c r="J32" s="3" t="s">
        <v>455</v>
      </c>
      <c r="K32" s="3" t="s">
        <v>456</v>
      </c>
      <c r="L32" s="3" t="s">
        <v>373</v>
      </c>
      <c r="M32" s="3" t="s">
        <v>254</v>
      </c>
      <c r="N32" s="19" t="s">
        <v>454</v>
      </c>
      <c r="O32" s="3" t="s">
        <v>455</v>
      </c>
      <c r="P32" s="3" t="s">
        <v>455</v>
      </c>
      <c r="Q32" s="17" t="s">
        <v>456</v>
      </c>
      <c r="R32" s="7">
        <v>1</v>
      </c>
      <c r="S32" s="85" t="s">
        <v>548</v>
      </c>
      <c r="T32" s="7">
        <v>18</v>
      </c>
      <c r="U32" s="7">
        <v>0</v>
      </c>
      <c r="V32" s="43" t="s">
        <v>133</v>
      </c>
      <c r="W32" s="80">
        <v>17</v>
      </c>
      <c r="X32" s="38">
        <f t="shared" si="0"/>
        <v>2</v>
      </c>
      <c r="Y32" s="37">
        <f t="shared" si="1"/>
        <v>2</v>
      </c>
      <c r="Z32" s="38" t="str">
        <f t="shared" si="2"/>
        <v> </v>
      </c>
      <c r="AA32" s="38" t="str">
        <f t="shared" si="3"/>
        <v> </v>
      </c>
      <c r="AB32" s="39">
        <f t="shared" si="4"/>
        <v>3</v>
      </c>
      <c r="AC32" s="37">
        <f t="shared" si="5"/>
        <v>3</v>
      </c>
      <c r="AD32" s="40" t="str">
        <f t="shared" si="6"/>
        <v> </v>
      </c>
      <c r="AE32" s="40" t="str">
        <f t="shared" si="7"/>
        <v> </v>
      </c>
      <c r="AF32" s="40" t="str">
        <f t="shared" si="8"/>
        <v> </v>
      </c>
      <c r="AG32" s="40" t="str">
        <f t="shared" si="9"/>
        <v> </v>
      </c>
      <c r="AH32" s="40" t="str">
        <f t="shared" si="10"/>
        <v> </v>
      </c>
      <c r="AI32" s="40" t="str">
        <f t="shared" si="11"/>
        <v> </v>
      </c>
      <c r="AJ32" s="40">
        <f t="shared" si="12"/>
        <v>15622.75</v>
      </c>
      <c r="AK32" s="40" t="str">
        <f t="shared" si="13"/>
        <v> </v>
      </c>
      <c r="AL32" s="41"/>
      <c r="AM32" s="65">
        <v>1000</v>
      </c>
      <c r="AN32" s="75">
        <v>0</v>
      </c>
      <c r="AO32" s="65">
        <f t="shared" si="16"/>
        <v>1000</v>
      </c>
      <c r="AP32" s="100"/>
      <c r="AQ32" s="65"/>
      <c r="AR32" s="100"/>
    </row>
    <row r="33" spans="1:44" s="6" customFormat="1" ht="38.25">
      <c r="A33" s="11">
        <v>32</v>
      </c>
      <c r="B33" s="4" t="s">
        <v>593</v>
      </c>
      <c r="C33" s="3" t="s">
        <v>506</v>
      </c>
      <c r="D33" s="3" t="s">
        <v>593</v>
      </c>
      <c r="E33" s="3" t="s">
        <v>592</v>
      </c>
      <c r="F33" s="3" t="s">
        <v>379</v>
      </c>
      <c r="G33" s="3" t="s">
        <v>254</v>
      </c>
      <c r="H33" s="3" t="s">
        <v>594</v>
      </c>
      <c r="I33" s="3" t="s">
        <v>595</v>
      </c>
      <c r="J33" s="3" t="s">
        <v>596</v>
      </c>
      <c r="K33" s="3" t="s">
        <v>597</v>
      </c>
      <c r="L33" s="3" t="s">
        <v>379</v>
      </c>
      <c r="M33" s="3" t="s">
        <v>254</v>
      </c>
      <c r="N33" s="19" t="s">
        <v>598</v>
      </c>
      <c r="O33" s="3" t="s">
        <v>595</v>
      </c>
      <c r="P33" s="3" t="s">
        <v>596</v>
      </c>
      <c r="Q33" s="17" t="s">
        <v>597</v>
      </c>
      <c r="R33" s="7">
        <v>1</v>
      </c>
      <c r="S33" s="85"/>
      <c r="T33" s="7">
        <v>20</v>
      </c>
      <c r="U33" s="7">
        <v>0</v>
      </c>
      <c r="V33" s="43">
        <v>7</v>
      </c>
      <c r="W33" s="11"/>
      <c r="X33" s="38">
        <f t="shared" si="0"/>
        <v>2</v>
      </c>
      <c r="Y33" s="37">
        <f t="shared" si="1"/>
        <v>2</v>
      </c>
      <c r="Z33" s="38" t="str">
        <f t="shared" si="2"/>
        <v> </v>
      </c>
      <c r="AA33" s="38" t="str">
        <f t="shared" si="3"/>
        <v> </v>
      </c>
      <c r="AB33" s="39">
        <f t="shared" si="4"/>
        <v>3</v>
      </c>
      <c r="AC33" s="37">
        <f t="shared" si="5"/>
        <v>3</v>
      </c>
      <c r="AD33" s="40" t="str">
        <f t="shared" si="6"/>
        <v> </v>
      </c>
      <c r="AE33" s="40" t="str">
        <f t="shared" si="7"/>
        <v> </v>
      </c>
      <c r="AF33" s="40" t="str">
        <f t="shared" si="8"/>
        <v> </v>
      </c>
      <c r="AG33" s="40" t="str">
        <f t="shared" si="9"/>
        <v> </v>
      </c>
      <c r="AH33" s="40" t="str">
        <f t="shared" si="10"/>
        <v> </v>
      </c>
      <c r="AI33" s="40" t="str">
        <f t="shared" si="11"/>
        <v> </v>
      </c>
      <c r="AJ33" s="40">
        <f t="shared" si="12"/>
        <v>15622.75</v>
      </c>
      <c r="AK33" s="40" t="str">
        <f t="shared" si="13"/>
        <v> </v>
      </c>
      <c r="AL33" s="41">
        <f t="shared" si="14"/>
        <v>15622.75</v>
      </c>
      <c r="AM33" s="65">
        <f t="shared" si="15"/>
        <v>15622.75</v>
      </c>
      <c r="AN33" s="75">
        <v>2694.61</v>
      </c>
      <c r="AO33" s="65">
        <f t="shared" si="16"/>
        <v>12928.14</v>
      </c>
      <c r="AP33" s="100"/>
      <c r="AQ33" s="65"/>
      <c r="AR33" s="100"/>
    </row>
    <row r="34" spans="1:44" s="6" customFormat="1" ht="38.25">
      <c r="A34" s="11">
        <v>33</v>
      </c>
      <c r="B34" s="4" t="s">
        <v>297</v>
      </c>
      <c r="C34" s="3" t="s">
        <v>257</v>
      </c>
      <c r="D34" s="3" t="s">
        <v>297</v>
      </c>
      <c r="E34" s="3">
        <v>5208210723</v>
      </c>
      <c r="F34" s="3" t="s">
        <v>296</v>
      </c>
      <c r="G34" s="3" t="s">
        <v>298</v>
      </c>
      <c r="H34" s="3" t="s">
        <v>299</v>
      </c>
      <c r="I34" s="3" t="s">
        <v>300</v>
      </c>
      <c r="J34" s="3" t="s">
        <v>300</v>
      </c>
      <c r="K34" s="3" t="s">
        <v>301</v>
      </c>
      <c r="L34" s="3" t="s">
        <v>296</v>
      </c>
      <c r="M34" s="3" t="s">
        <v>298</v>
      </c>
      <c r="N34" s="19" t="s">
        <v>299</v>
      </c>
      <c r="O34" s="3" t="s">
        <v>300</v>
      </c>
      <c r="P34" s="3" t="s">
        <v>300</v>
      </c>
      <c r="Q34" s="17" t="s">
        <v>301</v>
      </c>
      <c r="R34" s="7">
        <v>1</v>
      </c>
      <c r="S34" s="85"/>
      <c r="T34" s="7">
        <v>9</v>
      </c>
      <c r="U34" s="7">
        <v>0</v>
      </c>
      <c r="V34" s="43">
        <v>8</v>
      </c>
      <c r="W34" s="11">
        <v>6</v>
      </c>
      <c r="X34" s="38">
        <f t="shared" si="0"/>
        <v>2</v>
      </c>
      <c r="Y34" s="37">
        <f t="shared" si="1"/>
        <v>2</v>
      </c>
      <c r="Z34" s="38" t="str">
        <f t="shared" si="2"/>
        <v> </v>
      </c>
      <c r="AA34" s="38" t="str">
        <f t="shared" si="3"/>
        <v> </v>
      </c>
      <c r="AB34" s="39" t="str">
        <f t="shared" si="4"/>
        <v> </v>
      </c>
      <c r="AC34" s="37">
        <f t="shared" si="5"/>
        <v>0</v>
      </c>
      <c r="AD34" s="40" t="str">
        <f t="shared" si="6"/>
        <v> </v>
      </c>
      <c r="AE34" s="40" t="str">
        <f t="shared" si="7"/>
        <v> </v>
      </c>
      <c r="AF34" s="40" t="str">
        <f t="shared" si="8"/>
        <v> </v>
      </c>
      <c r="AG34" s="40" t="str">
        <f t="shared" si="9"/>
        <v> </v>
      </c>
      <c r="AH34" s="40" t="str">
        <f t="shared" si="10"/>
        <v> </v>
      </c>
      <c r="AI34" s="40" t="str">
        <f t="shared" si="11"/>
        <v> </v>
      </c>
      <c r="AJ34" s="40" t="str">
        <f t="shared" si="12"/>
        <v> </v>
      </c>
      <c r="AK34" s="40" t="str">
        <f t="shared" si="13"/>
        <v> </v>
      </c>
      <c r="AL34" s="41">
        <f t="shared" si="14"/>
        <v>0</v>
      </c>
      <c r="AM34" s="65">
        <f t="shared" si="15"/>
        <v>0</v>
      </c>
      <c r="AN34" s="75">
        <v>0</v>
      </c>
      <c r="AO34" s="65">
        <f t="shared" si="16"/>
        <v>0</v>
      </c>
      <c r="AP34" s="100"/>
      <c r="AQ34" s="65"/>
      <c r="AR34" s="100"/>
    </row>
    <row r="35" spans="1:44" s="6" customFormat="1" ht="25.5">
      <c r="A35" s="11">
        <v>34</v>
      </c>
      <c r="B35" s="4" t="s">
        <v>505</v>
      </c>
      <c r="C35" s="3" t="s">
        <v>506</v>
      </c>
      <c r="D35" s="3" t="s">
        <v>505</v>
      </c>
      <c r="E35" s="3" t="s">
        <v>504</v>
      </c>
      <c r="F35" s="3" t="s">
        <v>414</v>
      </c>
      <c r="G35" s="3" t="s">
        <v>298</v>
      </c>
      <c r="H35" s="3" t="s">
        <v>507</v>
      </c>
      <c r="I35" s="3" t="s">
        <v>508</v>
      </c>
      <c r="J35" s="3" t="s">
        <v>509</v>
      </c>
      <c r="K35" s="3" t="s">
        <v>510</v>
      </c>
      <c r="L35" s="3" t="s">
        <v>414</v>
      </c>
      <c r="M35" s="3" t="s">
        <v>298</v>
      </c>
      <c r="N35" s="19" t="s">
        <v>511</v>
      </c>
      <c r="O35" s="3" t="s">
        <v>512</v>
      </c>
      <c r="P35" s="3" t="s">
        <v>509</v>
      </c>
      <c r="Q35" s="17" t="s">
        <v>510</v>
      </c>
      <c r="R35" s="7">
        <v>1</v>
      </c>
      <c r="S35" s="85"/>
      <c r="T35" s="7">
        <v>20</v>
      </c>
      <c r="U35" s="7">
        <v>2</v>
      </c>
      <c r="V35" s="43">
        <v>7</v>
      </c>
      <c r="W35" s="11"/>
      <c r="X35" s="38">
        <f t="shared" si="0"/>
        <v>2</v>
      </c>
      <c r="Y35" s="37">
        <f t="shared" si="1"/>
        <v>2</v>
      </c>
      <c r="Z35" s="38" t="str">
        <f t="shared" si="2"/>
        <v> </v>
      </c>
      <c r="AA35" s="38" t="str">
        <f t="shared" si="3"/>
        <v> </v>
      </c>
      <c r="AB35" s="39">
        <f t="shared" si="4"/>
        <v>3</v>
      </c>
      <c r="AC35" s="37">
        <f t="shared" si="5"/>
        <v>3</v>
      </c>
      <c r="AD35" s="40" t="str">
        <f t="shared" si="6"/>
        <v> </v>
      </c>
      <c r="AE35" s="40" t="str">
        <f t="shared" si="7"/>
        <v> </v>
      </c>
      <c r="AF35" s="40" t="str">
        <f t="shared" si="8"/>
        <v> </v>
      </c>
      <c r="AG35" s="40" t="str">
        <f t="shared" si="9"/>
        <v> </v>
      </c>
      <c r="AH35" s="40" t="str">
        <f t="shared" si="10"/>
        <v> </v>
      </c>
      <c r="AI35" s="40" t="str">
        <f t="shared" si="11"/>
        <v> </v>
      </c>
      <c r="AJ35" s="40">
        <f t="shared" si="12"/>
        <v>15622.75</v>
      </c>
      <c r="AK35" s="40" t="str">
        <f t="shared" si="13"/>
        <v> </v>
      </c>
      <c r="AL35" s="41">
        <f t="shared" si="14"/>
        <v>15622.75</v>
      </c>
      <c r="AM35" s="65">
        <f t="shared" si="15"/>
        <v>15622.75</v>
      </c>
      <c r="AN35" s="75">
        <v>2694.61</v>
      </c>
      <c r="AO35" s="65">
        <f t="shared" si="16"/>
        <v>12928.14</v>
      </c>
      <c r="AP35" s="100"/>
      <c r="AQ35" s="65">
        <v>3000</v>
      </c>
      <c r="AR35" s="100"/>
    </row>
    <row r="36" spans="1:44" s="6" customFormat="1" ht="25.5">
      <c r="A36" s="11">
        <v>35</v>
      </c>
      <c r="B36" s="4" t="s">
        <v>505</v>
      </c>
      <c r="C36" s="3" t="s">
        <v>506</v>
      </c>
      <c r="D36" s="3" t="s">
        <v>505</v>
      </c>
      <c r="E36" s="3" t="s">
        <v>504</v>
      </c>
      <c r="F36" s="3" t="s">
        <v>414</v>
      </c>
      <c r="G36" s="3" t="s">
        <v>298</v>
      </c>
      <c r="H36" s="3" t="s">
        <v>507</v>
      </c>
      <c r="I36" s="3" t="s">
        <v>508</v>
      </c>
      <c r="J36" s="3" t="s">
        <v>509</v>
      </c>
      <c r="K36" s="3" t="s">
        <v>510</v>
      </c>
      <c r="L36" s="3" t="s">
        <v>414</v>
      </c>
      <c r="M36" s="3" t="s">
        <v>298</v>
      </c>
      <c r="N36" s="19" t="s">
        <v>511</v>
      </c>
      <c r="O36" s="3" t="s">
        <v>512</v>
      </c>
      <c r="P36" s="3" t="s">
        <v>509</v>
      </c>
      <c r="Q36" s="17" t="s">
        <v>510</v>
      </c>
      <c r="R36" s="7">
        <v>1</v>
      </c>
      <c r="S36" s="85"/>
      <c r="T36" s="7">
        <v>20</v>
      </c>
      <c r="U36" s="7">
        <v>1</v>
      </c>
      <c r="V36" s="43">
        <v>7</v>
      </c>
      <c r="W36" s="11"/>
      <c r="X36" s="38">
        <f t="shared" si="0"/>
        <v>2</v>
      </c>
      <c r="Y36" s="37">
        <f t="shared" si="1"/>
        <v>2</v>
      </c>
      <c r="Z36" s="38" t="str">
        <f t="shared" si="2"/>
        <v> </v>
      </c>
      <c r="AA36" s="38" t="str">
        <f t="shared" si="3"/>
        <v> </v>
      </c>
      <c r="AB36" s="39">
        <f t="shared" si="4"/>
        <v>3</v>
      </c>
      <c r="AC36" s="37">
        <f t="shared" si="5"/>
        <v>3</v>
      </c>
      <c r="AD36" s="40" t="str">
        <f t="shared" si="6"/>
        <v> </v>
      </c>
      <c r="AE36" s="40" t="str">
        <f t="shared" si="7"/>
        <v> </v>
      </c>
      <c r="AF36" s="40" t="str">
        <f t="shared" si="8"/>
        <v> </v>
      </c>
      <c r="AG36" s="40" t="str">
        <f t="shared" si="9"/>
        <v> </v>
      </c>
      <c r="AH36" s="40" t="str">
        <f t="shared" si="10"/>
        <v> </v>
      </c>
      <c r="AI36" s="40" t="str">
        <f t="shared" si="11"/>
        <v> </v>
      </c>
      <c r="AJ36" s="40">
        <f t="shared" si="12"/>
        <v>15622.75</v>
      </c>
      <c r="AK36" s="40" t="str">
        <f t="shared" si="13"/>
        <v> </v>
      </c>
      <c r="AL36" s="41">
        <f t="shared" si="14"/>
        <v>15622.75</v>
      </c>
      <c r="AM36" s="65">
        <f t="shared" si="15"/>
        <v>15622.75</v>
      </c>
      <c r="AN36" s="75">
        <v>2694.61</v>
      </c>
      <c r="AO36" s="65">
        <f t="shared" si="16"/>
        <v>12928.14</v>
      </c>
      <c r="AP36" s="100"/>
      <c r="AQ36" s="65">
        <v>1500</v>
      </c>
      <c r="AR36" s="100"/>
    </row>
    <row r="37" spans="1:44" s="6" customFormat="1" ht="38.25">
      <c r="A37" s="11">
        <v>36</v>
      </c>
      <c r="B37" s="4" t="s">
        <v>49</v>
      </c>
      <c r="C37" s="3" t="s">
        <v>506</v>
      </c>
      <c r="D37" s="3" t="s">
        <v>513</v>
      </c>
      <c r="E37" s="3">
        <v>90091160722</v>
      </c>
      <c r="F37" s="3" t="s">
        <v>310</v>
      </c>
      <c r="G37" s="3" t="s">
        <v>298</v>
      </c>
      <c r="H37" s="3" t="s">
        <v>514</v>
      </c>
      <c r="I37" s="3" t="s">
        <v>515</v>
      </c>
      <c r="J37" s="3" t="s">
        <v>515</v>
      </c>
      <c r="K37" s="3" t="s">
        <v>516</v>
      </c>
      <c r="L37" s="3" t="s">
        <v>310</v>
      </c>
      <c r="M37" s="3" t="s">
        <v>298</v>
      </c>
      <c r="N37" s="19" t="s">
        <v>517</v>
      </c>
      <c r="O37" s="3" t="s">
        <v>515</v>
      </c>
      <c r="P37" s="3" t="s">
        <v>515</v>
      </c>
      <c r="Q37" s="17" t="s">
        <v>518</v>
      </c>
      <c r="R37" s="7">
        <v>1</v>
      </c>
      <c r="S37" s="85"/>
      <c r="T37" s="7">
        <v>10</v>
      </c>
      <c r="U37" s="7">
        <v>0</v>
      </c>
      <c r="V37" s="43">
        <v>5</v>
      </c>
      <c r="W37" s="11"/>
      <c r="X37" s="38">
        <f t="shared" si="0"/>
        <v>1</v>
      </c>
      <c r="Y37" s="37">
        <f t="shared" si="1"/>
        <v>1</v>
      </c>
      <c r="Z37" s="38">
        <f t="shared" si="2"/>
        <v>1</v>
      </c>
      <c r="AA37" s="38" t="str">
        <f t="shared" si="3"/>
        <v> </v>
      </c>
      <c r="AB37" s="39" t="str">
        <f t="shared" si="4"/>
        <v> </v>
      </c>
      <c r="AC37" s="37">
        <f t="shared" si="5"/>
        <v>1</v>
      </c>
      <c r="AD37" s="40">
        <f t="shared" si="6"/>
        <v>6792.5</v>
      </c>
      <c r="AE37" s="40" t="str">
        <f t="shared" si="7"/>
        <v> </v>
      </c>
      <c r="AF37" s="40" t="str">
        <f t="shared" si="8"/>
        <v> </v>
      </c>
      <c r="AG37" s="40" t="str">
        <f t="shared" si="9"/>
        <v> </v>
      </c>
      <c r="AH37" s="40" t="str">
        <f t="shared" si="10"/>
        <v> </v>
      </c>
      <c r="AI37" s="40" t="str">
        <f t="shared" si="11"/>
        <v> </v>
      </c>
      <c r="AJ37" s="40" t="str">
        <f t="shared" si="12"/>
        <v> </v>
      </c>
      <c r="AK37" s="40" t="str">
        <f t="shared" si="13"/>
        <v> </v>
      </c>
      <c r="AL37" s="41">
        <f t="shared" si="14"/>
        <v>6792.5</v>
      </c>
      <c r="AM37" s="65">
        <f t="shared" si="15"/>
        <v>6792.5</v>
      </c>
      <c r="AN37" s="75">
        <v>1171.57</v>
      </c>
      <c r="AO37" s="65">
        <f t="shared" si="16"/>
        <v>5620.93</v>
      </c>
      <c r="AP37" s="100"/>
      <c r="AQ37" s="65"/>
      <c r="AR37" s="100"/>
    </row>
    <row r="38" spans="1:44" s="6" customFormat="1" ht="38.25">
      <c r="A38" s="11">
        <v>37</v>
      </c>
      <c r="B38" s="4" t="s">
        <v>614</v>
      </c>
      <c r="C38" s="3" t="s">
        <v>506</v>
      </c>
      <c r="D38" s="3" t="s">
        <v>615</v>
      </c>
      <c r="E38" s="3" t="s">
        <v>613</v>
      </c>
      <c r="F38" s="3" t="s">
        <v>310</v>
      </c>
      <c r="G38" s="3" t="s">
        <v>298</v>
      </c>
      <c r="H38" s="3" t="s">
        <v>616</v>
      </c>
      <c r="I38" s="3" t="s">
        <v>617</v>
      </c>
      <c r="J38" s="3" t="s">
        <v>618</v>
      </c>
      <c r="K38" s="3" t="s">
        <v>619</v>
      </c>
      <c r="L38" s="3" t="s">
        <v>310</v>
      </c>
      <c r="M38" s="3" t="s">
        <v>298</v>
      </c>
      <c r="N38" s="19" t="s">
        <v>620</v>
      </c>
      <c r="O38" s="3" t="s">
        <v>621</v>
      </c>
      <c r="P38" s="3" t="s">
        <v>622</v>
      </c>
      <c r="Q38" s="17" t="s">
        <v>619</v>
      </c>
      <c r="R38" s="7">
        <v>1</v>
      </c>
      <c r="S38" s="85"/>
      <c r="T38" s="7">
        <v>19</v>
      </c>
      <c r="U38" s="7">
        <v>0</v>
      </c>
      <c r="V38" s="43">
        <v>5</v>
      </c>
      <c r="W38" s="11"/>
      <c r="X38" s="38">
        <f t="shared" si="0"/>
        <v>1</v>
      </c>
      <c r="Y38" s="37">
        <f t="shared" si="1"/>
        <v>1</v>
      </c>
      <c r="Z38" s="38" t="str">
        <f t="shared" si="2"/>
        <v> </v>
      </c>
      <c r="AA38" s="38" t="str">
        <f t="shared" si="3"/>
        <v> </v>
      </c>
      <c r="AB38" s="39">
        <f t="shared" si="4"/>
        <v>3</v>
      </c>
      <c r="AC38" s="37">
        <f t="shared" si="5"/>
        <v>3</v>
      </c>
      <c r="AD38" s="40" t="str">
        <f t="shared" si="6"/>
        <v> </v>
      </c>
      <c r="AE38" s="40" t="str">
        <f t="shared" si="7"/>
        <v> </v>
      </c>
      <c r="AF38" s="40">
        <f t="shared" si="8"/>
        <v>12226.5</v>
      </c>
      <c r="AG38" s="40" t="str">
        <f t="shared" si="9"/>
        <v> </v>
      </c>
      <c r="AH38" s="40" t="str">
        <f t="shared" si="10"/>
        <v> </v>
      </c>
      <c r="AI38" s="40" t="str">
        <f t="shared" si="11"/>
        <v> </v>
      </c>
      <c r="AJ38" s="40" t="str">
        <f t="shared" si="12"/>
        <v> </v>
      </c>
      <c r="AK38" s="40" t="str">
        <f t="shared" si="13"/>
        <v> </v>
      </c>
      <c r="AL38" s="41">
        <f t="shared" si="14"/>
        <v>12226.5</v>
      </c>
      <c r="AM38" s="65">
        <f t="shared" si="15"/>
        <v>12226.5</v>
      </c>
      <c r="AN38" s="75">
        <v>2108.83</v>
      </c>
      <c r="AO38" s="65">
        <f t="shared" si="16"/>
        <v>10117.67</v>
      </c>
      <c r="AP38" s="100"/>
      <c r="AQ38" s="65"/>
      <c r="AR38" s="100"/>
    </row>
    <row r="39" spans="1:44" s="6" customFormat="1" ht="38.25">
      <c r="A39" s="11">
        <v>38</v>
      </c>
      <c r="B39" s="4" t="s">
        <v>311</v>
      </c>
      <c r="C39" s="3" t="s">
        <v>257</v>
      </c>
      <c r="D39" s="3" t="s">
        <v>312</v>
      </c>
      <c r="E39" s="3">
        <v>81008300725</v>
      </c>
      <c r="F39" s="3" t="s">
        <v>310</v>
      </c>
      <c r="G39" s="3" t="s">
        <v>298</v>
      </c>
      <c r="H39" s="3" t="s">
        <v>313</v>
      </c>
      <c r="I39" s="3" t="s">
        <v>314</v>
      </c>
      <c r="J39" s="3" t="s">
        <v>314</v>
      </c>
      <c r="K39" s="3" t="s">
        <v>315</v>
      </c>
      <c r="L39" s="3" t="s">
        <v>310</v>
      </c>
      <c r="M39" s="3" t="s">
        <v>298</v>
      </c>
      <c r="N39" s="19" t="s">
        <v>313</v>
      </c>
      <c r="O39" s="3" t="s">
        <v>314</v>
      </c>
      <c r="P39" s="3" t="s">
        <v>314</v>
      </c>
      <c r="Q39" s="17" t="s">
        <v>315</v>
      </c>
      <c r="R39" s="7">
        <v>1</v>
      </c>
      <c r="S39" s="85"/>
      <c r="T39" s="7">
        <v>18</v>
      </c>
      <c r="U39" s="7">
        <v>0</v>
      </c>
      <c r="V39" s="43">
        <v>7</v>
      </c>
      <c r="W39" s="11"/>
      <c r="X39" s="38">
        <f t="shared" si="0"/>
        <v>2</v>
      </c>
      <c r="Y39" s="37">
        <f t="shared" si="1"/>
        <v>2</v>
      </c>
      <c r="Z39" s="38" t="str">
        <f t="shared" si="2"/>
        <v> </v>
      </c>
      <c r="AA39" s="38" t="str">
        <f t="shared" si="3"/>
        <v> </v>
      </c>
      <c r="AB39" s="39">
        <f t="shared" si="4"/>
        <v>3</v>
      </c>
      <c r="AC39" s="37">
        <f t="shared" si="5"/>
        <v>3</v>
      </c>
      <c r="AD39" s="40" t="str">
        <f t="shared" si="6"/>
        <v> </v>
      </c>
      <c r="AE39" s="40" t="str">
        <f t="shared" si="7"/>
        <v> </v>
      </c>
      <c r="AF39" s="40" t="str">
        <f t="shared" si="8"/>
        <v> </v>
      </c>
      <c r="AG39" s="40" t="str">
        <f t="shared" si="9"/>
        <v> </v>
      </c>
      <c r="AH39" s="40" t="str">
        <f t="shared" si="10"/>
        <v> </v>
      </c>
      <c r="AI39" s="40" t="str">
        <f t="shared" si="11"/>
        <v> </v>
      </c>
      <c r="AJ39" s="40">
        <f t="shared" si="12"/>
        <v>15622.75</v>
      </c>
      <c r="AK39" s="40" t="str">
        <f t="shared" si="13"/>
        <v> </v>
      </c>
      <c r="AL39" s="41">
        <f t="shared" si="14"/>
        <v>15622.75</v>
      </c>
      <c r="AM39" s="65">
        <f t="shared" si="15"/>
        <v>15622.75</v>
      </c>
      <c r="AN39" s="75">
        <v>2694.61</v>
      </c>
      <c r="AO39" s="65">
        <f t="shared" si="16"/>
        <v>12928.14</v>
      </c>
      <c r="AP39" s="100"/>
      <c r="AQ39" s="65"/>
      <c r="AR39" s="100"/>
    </row>
    <row r="40" spans="1:44" s="6" customFormat="1" ht="38.25">
      <c r="A40" s="11">
        <v>39</v>
      </c>
      <c r="B40" s="4" t="s">
        <v>316</v>
      </c>
      <c r="C40" s="3" t="s">
        <v>257</v>
      </c>
      <c r="D40" s="3" t="s">
        <v>317</v>
      </c>
      <c r="E40" s="3">
        <v>2641080581</v>
      </c>
      <c r="F40" s="3" t="s">
        <v>310</v>
      </c>
      <c r="G40" s="3" t="s">
        <v>298</v>
      </c>
      <c r="H40" s="3" t="s">
        <v>318</v>
      </c>
      <c r="I40" s="3" t="s">
        <v>319</v>
      </c>
      <c r="J40" s="3" t="s">
        <v>319</v>
      </c>
      <c r="K40" s="3" t="s">
        <v>320</v>
      </c>
      <c r="L40" s="3" t="s">
        <v>310</v>
      </c>
      <c r="M40" s="3" t="s">
        <v>298</v>
      </c>
      <c r="N40" s="19" t="s">
        <v>318</v>
      </c>
      <c r="O40" s="3" t="s">
        <v>319</v>
      </c>
      <c r="P40" s="3" t="s">
        <v>319</v>
      </c>
      <c r="Q40" s="17" t="s">
        <v>320</v>
      </c>
      <c r="R40" s="7">
        <v>1</v>
      </c>
      <c r="S40" s="85"/>
      <c r="T40" s="7">
        <v>10</v>
      </c>
      <c r="U40" s="7">
        <v>0</v>
      </c>
      <c r="V40" s="43">
        <v>6</v>
      </c>
      <c r="W40" s="11"/>
      <c r="X40" s="38">
        <f t="shared" si="0"/>
        <v>1</v>
      </c>
      <c r="Y40" s="37">
        <f t="shared" si="1"/>
        <v>1</v>
      </c>
      <c r="Z40" s="38">
        <f t="shared" si="2"/>
        <v>1</v>
      </c>
      <c r="AA40" s="38" t="str">
        <f t="shared" si="3"/>
        <v> </v>
      </c>
      <c r="AB40" s="39" t="str">
        <f t="shared" si="4"/>
        <v> </v>
      </c>
      <c r="AC40" s="37">
        <f t="shared" si="5"/>
        <v>1</v>
      </c>
      <c r="AD40" s="40">
        <f t="shared" si="6"/>
        <v>6792.5</v>
      </c>
      <c r="AE40" s="40" t="str">
        <f t="shared" si="7"/>
        <v> </v>
      </c>
      <c r="AF40" s="40" t="str">
        <f t="shared" si="8"/>
        <v> </v>
      </c>
      <c r="AG40" s="40" t="str">
        <f t="shared" si="9"/>
        <v> </v>
      </c>
      <c r="AH40" s="40" t="str">
        <f t="shared" si="10"/>
        <v> </v>
      </c>
      <c r="AI40" s="40" t="str">
        <f t="shared" si="11"/>
        <v> </v>
      </c>
      <c r="AJ40" s="40" t="str">
        <f t="shared" si="12"/>
        <v> </v>
      </c>
      <c r="AK40" s="40" t="str">
        <f t="shared" si="13"/>
        <v> </v>
      </c>
      <c r="AL40" s="41">
        <f t="shared" si="14"/>
        <v>6792.5</v>
      </c>
      <c r="AM40" s="65">
        <f t="shared" si="15"/>
        <v>6792.5</v>
      </c>
      <c r="AN40" s="75">
        <v>1171.57</v>
      </c>
      <c r="AO40" s="65">
        <f t="shared" si="16"/>
        <v>5620.93</v>
      </c>
      <c r="AP40" s="100"/>
      <c r="AQ40" s="65"/>
      <c r="AR40" s="100"/>
    </row>
    <row r="41" spans="1:44" s="6" customFormat="1" ht="37.5" customHeight="1">
      <c r="A41" s="11">
        <v>40</v>
      </c>
      <c r="B41" s="4" t="s">
        <v>556</v>
      </c>
      <c r="C41" s="17" t="s">
        <v>506</v>
      </c>
      <c r="D41" s="3" t="s">
        <v>556</v>
      </c>
      <c r="E41" s="3" t="s">
        <v>796</v>
      </c>
      <c r="F41" s="3" t="s">
        <v>795</v>
      </c>
      <c r="G41" s="61" t="s">
        <v>682</v>
      </c>
      <c r="H41" s="3" t="s">
        <v>797</v>
      </c>
      <c r="I41" s="3" t="s">
        <v>798</v>
      </c>
      <c r="J41" s="3" t="s">
        <v>799</v>
      </c>
      <c r="K41" s="3" t="s">
        <v>800</v>
      </c>
      <c r="L41" s="19" t="s">
        <v>795</v>
      </c>
      <c r="M41" s="3" t="s">
        <v>298</v>
      </c>
      <c r="N41" s="19" t="s">
        <v>801</v>
      </c>
      <c r="O41" s="3" t="s">
        <v>802</v>
      </c>
      <c r="P41" s="3" t="s">
        <v>799</v>
      </c>
      <c r="Q41" s="19" t="s">
        <v>800</v>
      </c>
      <c r="R41" s="7">
        <v>1</v>
      </c>
      <c r="S41" s="85"/>
      <c r="T41" s="78">
        <v>14</v>
      </c>
      <c r="U41" s="78">
        <v>0</v>
      </c>
      <c r="V41" s="79">
        <v>7</v>
      </c>
      <c r="W41" s="80"/>
      <c r="X41" s="38">
        <f t="shared" si="0"/>
        <v>2</v>
      </c>
      <c r="Y41" s="37">
        <f t="shared" si="1"/>
        <v>2</v>
      </c>
      <c r="Z41" s="38" t="str">
        <f t="shared" si="2"/>
        <v> </v>
      </c>
      <c r="AA41" s="38">
        <f t="shared" si="3"/>
        <v>2</v>
      </c>
      <c r="AB41" s="39" t="str">
        <f t="shared" si="4"/>
        <v> </v>
      </c>
      <c r="AC41" s="37">
        <f t="shared" si="5"/>
        <v>2</v>
      </c>
      <c r="AD41" s="40" t="str">
        <f t="shared" si="6"/>
        <v> </v>
      </c>
      <c r="AE41" s="40" t="str">
        <f t="shared" si="7"/>
        <v> </v>
      </c>
      <c r="AF41" s="40" t="str">
        <f t="shared" si="8"/>
        <v> </v>
      </c>
      <c r="AG41" s="40" t="str">
        <f t="shared" si="9"/>
        <v> </v>
      </c>
      <c r="AH41" s="40" t="str">
        <f t="shared" si="10"/>
        <v> </v>
      </c>
      <c r="AI41" s="40">
        <f t="shared" si="11"/>
        <v>12226.5</v>
      </c>
      <c r="AJ41" s="40" t="str">
        <f t="shared" si="12"/>
        <v> </v>
      </c>
      <c r="AK41" s="40" t="str">
        <f t="shared" si="13"/>
        <v> </v>
      </c>
      <c r="AL41" s="41">
        <f t="shared" si="14"/>
        <v>12226.5</v>
      </c>
      <c r="AM41" s="65">
        <f t="shared" si="15"/>
        <v>12226.5</v>
      </c>
      <c r="AN41" s="75">
        <v>2694.61</v>
      </c>
      <c r="AO41" s="65">
        <f t="shared" si="16"/>
        <v>9531.89</v>
      </c>
      <c r="AP41" s="101"/>
      <c r="AQ41" s="65"/>
      <c r="AR41" s="101"/>
    </row>
    <row r="42" spans="1:44" s="6" customFormat="1" ht="31.5" customHeight="1">
      <c r="A42" s="11">
        <v>41</v>
      </c>
      <c r="B42" s="4" t="s">
        <v>585</v>
      </c>
      <c r="C42" s="3" t="s">
        <v>506</v>
      </c>
      <c r="D42" s="3" t="s">
        <v>585</v>
      </c>
      <c r="E42" s="3" t="s">
        <v>584</v>
      </c>
      <c r="F42" s="3" t="s">
        <v>583</v>
      </c>
      <c r="G42" s="3" t="s">
        <v>298</v>
      </c>
      <c r="H42" s="3" t="s">
        <v>586</v>
      </c>
      <c r="I42" s="3" t="s">
        <v>587</v>
      </c>
      <c r="J42" s="3" t="s">
        <v>588</v>
      </c>
      <c r="K42" s="3" t="s">
        <v>589</v>
      </c>
      <c r="L42" s="3" t="s">
        <v>583</v>
      </c>
      <c r="M42" s="3" t="s">
        <v>298</v>
      </c>
      <c r="N42" s="19" t="s">
        <v>590</v>
      </c>
      <c r="O42" s="3" t="s">
        <v>591</v>
      </c>
      <c r="P42" s="3" t="s">
        <v>588</v>
      </c>
      <c r="Q42" s="17" t="s">
        <v>589</v>
      </c>
      <c r="R42" s="7">
        <v>1</v>
      </c>
      <c r="S42" s="85"/>
      <c r="T42" s="7">
        <v>15</v>
      </c>
      <c r="U42" s="7">
        <v>0</v>
      </c>
      <c r="V42" s="43">
        <v>5</v>
      </c>
      <c r="W42" s="11"/>
      <c r="X42" s="38">
        <f t="shared" si="0"/>
        <v>1</v>
      </c>
      <c r="Y42" s="37">
        <f t="shared" si="1"/>
        <v>1</v>
      </c>
      <c r="Z42" s="38" t="str">
        <f t="shared" si="2"/>
        <v> </v>
      </c>
      <c r="AA42" s="38">
        <f t="shared" si="3"/>
        <v>2</v>
      </c>
      <c r="AB42" s="39" t="str">
        <f t="shared" si="4"/>
        <v> </v>
      </c>
      <c r="AC42" s="37">
        <f t="shared" si="5"/>
        <v>2</v>
      </c>
      <c r="AD42" s="40" t="str">
        <f t="shared" si="6"/>
        <v> </v>
      </c>
      <c r="AE42" s="40">
        <f t="shared" si="7"/>
        <v>8830.25</v>
      </c>
      <c r="AF42" s="40" t="str">
        <f t="shared" si="8"/>
        <v> </v>
      </c>
      <c r="AG42" s="40" t="str">
        <f t="shared" si="9"/>
        <v> </v>
      </c>
      <c r="AH42" s="40" t="str">
        <f t="shared" si="10"/>
        <v> </v>
      </c>
      <c r="AI42" s="40" t="str">
        <f t="shared" si="11"/>
        <v> </v>
      </c>
      <c r="AJ42" s="40" t="str">
        <f t="shared" si="12"/>
        <v> </v>
      </c>
      <c r="AK42" s="40" t="str">
        <f t="shared" si="13"/>
        <v> </v>
      </c>
      <c r="AL42" s="41">
        <f t="shared" si="14"/>
        <v>8830.25</v>
      </c>
      <c r="AM42" s="65">
        <f t="shared" si="15"/>
        <v>8830.25</v>
      </c>
      <c r="AN42" s="75">
        <v>1523.04</v>
      </c>
      <c r="AO42" s="65">
        <f t="shared" si="16"/>
        <v>7307.21</v>
      </c>
      <c r="AP42" s="72">
        <f>SUM(AO2:AO42)</f>
        <v>383264.88</v>
      </c>
      <c r="AQ42" s="65"/>
      <c r="AR42" s="72">
        <f>SUM(AQ2:AQ42)</f>
        <v>7500</v>
      </c>
    </row>
    <row r="43" spans="1:44" s="6" customFormat="1" ht="12.75">
      <c r="A43" s="11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9"/>
      <c r="O43" s="3"/>
      <c r="P43" s="3"/>
      <c r="Q43" s="17"/>
      <c r="R43" s="7"/>
      <c r="S43" s="85"/>
      <c r="T43" s="7"/>
      <c r="U43" s="7"/>
      <c r="V43" s="43"/>
      <c r="W43" s="11"/>
      <c r="X43" s="38"/>
      <c r="Y43" s="37"/>
      <c r="Z43" s="38"/>
      <c r="AA43" s="38"/>
      <c r="AB43" s="39"/>
      <c r="AC43" s="37"/>
      <c r="AD43" s="40"/>
      <c r="AE43" s="40"/>
      <c r="AF43" s="40"/>
      <c r="AG43" s="40"/>
      <c r="AH43" s="40"/>
      <c r="AI43" s="40"/>
      <c r="AJ43" s="40"/>
      <c r="AK43" s="40"/>
      <c r="AL43" s="41"/>
      <c r="AM43" s="65"/>
      <c r="AN43" s="75"/>
      <c r="AO43" s="65"/>
      <c r="AP43" s="71"/>
      <c r="AQ43" s="65"/>
      <c r="AR43" s="71"/>
    </row>
    <row r="44" spans="1:44" s="6" customFormat="1" ht="38.25">
      <c r="A44" s="11">
        <v>42</v>
      </c>
      <c r="B44" s="4" t="s">
        <v>634</v>
      </c>
      <c r="C44" s="3" t="s">
        <v>257</v>
      </c>
      <c r="D44" s="3" t="s">
        <v>659</v>
      </c>
      <c r="E44" s="3" t="s">
        <v>660</v>
      </c>
      <c r="F44" s="3" t="s">
        <v>661</v>
      </c>
      <c r="G44" s="3" t="s">
        <v>658</v>
      </c>
      <c r="H44" s="3" t="s">
        <v>662</v>
      </c>
      <c r="I44" s="3" t="s">
        <v>663</v>
      </c>
      <c r="J44" s="3" t="s">
        <v>663</v>
      </c>
      <c r="K44" s="3" t="s">
        <v>664</v>
      </c>
      <c r="L44" s="3" t="s">
        <v>661</v>
      </c>
      <c r="M44" s="3" t="s">
        <v>658</v>
      </c>
      <c r="N44" s="19" t="s">
        <v>662</v>
      </c>
      <c r="O44" s="3" t="s">
        <v>663</v>
      </c>
      <c r="P44" s="3" t="s">
        <v>663</v>
      </c>
      <c r="Q44" s="17" t="s">
        <v>664</v>
      </c>
      <c r="R44" s="7">
        <v>1</v>
      </c>
      <c r="S44" s="85"/>
      <c r="T44" s="7">
        <v>18</v>
      </c>
      <c r="U44" s="7">
        <v>0</v>
      </c>
      <c r="V44" s="43">
        <v>8</v>
      </c>
      <c r="W44" s="11"/>
      <c r="X44" s="38">
        <f t="shared" si="0"/>
        <v>2</v>
      </c>
      <c r="Y44" s="37">
        <f t="shared" si="1"/>
        <v>2</v>
      </c>
      <c r="Z44" s="38" t="str">
        <f t="shared" si="2"/>
        <v> </v>
      </c>
      <c r="AA44" s="38" t="str">
        <f t="shared" si="3"/>
        <v> </v>
      </c>
      <c r="AB44" s="39">
        <f t="shared" si="4"/>
        <v>3</v>
      </c>
      <c r="AC44" s="37">
        <f t="shared" si="5"/>
        <v>3</v>
      </c>
      <c r="AD44" s="40" t="str">
        <f t="shared" si="6"/>
        <v> </v>
      </c>
      <c r="AE44" s="40" t="str">
        <f t="shared" si="7"/>
        <v> </v>
      </c>
      <c r="AF44" s="40" t="str">
        <f t="shared" si="8"/>
        <v> </v>
      </c>
      <c r="AG44" s="40" t="str">
        <f t="shared" si="9"/>
        <v> </v>
      </c>
      <c r="AH44" s="40" t="str">
        <f t="shared" si="10"/>
        <v> </v>
      </c>
      <c r="AI44" s="40" t="str">
        <f t="shared" si="11"/>
        <v> </v>
      </c>
      <c r="AJ44" s="40">
        <f t="shared" si="12"/>
        <v>15622.75</v>
      </c>
      <c r="AK44" s="40" t="str">
        <f t="shared" si="13"/>
        <v> </v>
      </c>
      <c r="AL44" s="41">
        <f t="shared" si="14"/>
        <v>15622.75</v>
      </c>
      <c r="AM44" s="65">
        <f t="shared" si="15"/>
        <v>15622.75</v>
      </c>
      <c r="AN44" s="75">
        <v>2694.61</v>
      </c>
      <c r="AO44" s="65">
        <f t="shared" si="16"/>
        <v>12928.14</v>
      </c>
      <c r="AP44" s="72">
        <f>AO44</f>
        <v>12928.14</v>
      </c>
      <c r="AQ44" s="65"/>
      <c r="AR44" s="72">
        <v>0</v>
      </c>
    </row>
    <row r="45" spans="1:44" s="6" customFormat="1" ht="12.75">
      <c r="A45" s="11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9"/>
      <c r="O45" s="3"/>
      <c r="P45" s="3"/>
      <c r="Q45" s="17"/>
      <c r="R45" s="7"/>
      <c r="S45" s="85"/>
      <c r="T45" s="7"/>
      <c r="U45" s="7"/>
      <c r="V45" s="43"/>
      <c r="W45" s="11"/>
      <c r="X45" s="38"/>
      <c r="Y45" s="37"/>
      <c r="Z45" s="38"/>
      <c r="AA45" s="38"/>
      <c r="AB45" s="39"/>
      <c r="AC45" s="37"/>
      <c r="AD45" s="40"/>
      <c r="AE45" s="40"/>
      <c r="AF45" s="40"/>
      <c r="AG45" s="40"/>
      <c r="AH45" s="40"/>
      <c r="AI45" s="40"/>
      <c r="AJ45" s="40"/>
      <c r="AK45" s="40"/>
      <c r="AL45" s="41"/>
      <c r="AM45" s="65"/>
      <c r="AN45" s="75"/>
      <c r="AO45" s="65"/>
      <c r="AP45" s="71"/>
      <c r="AQ45" s="65"/>
      <c r="AR45" s="71"/>
    </row>
    <row r="46" spans="1:44" s="6" customFormat="1" ht="44.25" customHeight="1">
      <c r="A46" s="11">
        <v>43</v>
      </c>
      <c r="B46" s="4" t="s">
        <v>48</v>
      </c>
      <c r="C46" s="3" t="s">
        <v>257</v>
      </c>
      <c r="D46" s="3" t="s">
        <v>732</v>
      </c>
      <c r="E46" s="3">
        <v>80003010719</v>
      </c>
      <c r="F46" s="3" t="s">
        <v>731</v>
      </c>
      <c r="G46" s="3" t="s">
        <v>682</v>
      </c>
      <c r="H46" s="3" t="s">
        <v>733</v>
      </c>
      <c r="I46" s="3" t="s">
        <v>734</v>
      </c>
      <c r="J46" s="3" t="s">
        <v>735</v>
      </c>
      <c r="K46" s="3" t="s">
        <v>736</v>
      </c>
      <c r="L46" s="3" t="s">
        <v>731</v>
      </c>
      <c r="M46" s="3" t="s">
        <v>682</v>
      </c>
      <c r="N46" s="19" t="s">
        <v>733</v>
      </c>
      <c r="O46" s="3" t="s">
        <v>734</v>
      </c>
      <c r="P46" s="3" t="s">
        <v>735</v>
      </c>
      <c r="Q46" s="17" t="s">
        <v>736</v>
      </c>
      <c r="R46" s="7">
        <v>1</v>
      </c>
      <c r="S46" s="85"/>
      <c r="T46" s="7">
        <v>20</v>
      </c>
      <c r="U46" s="7">
        <v>0</v>
      </c>
      <c r="V46" s="43">
        <v>6</v>
      </c>
      <c r="W46" s="11"/>
      <c r="X46" s="38">
        <f t="shared" si="0"/>
        <v>1</v>
      </c>
      <c r="Y46" s="37">
        <f t="shared" si="1"/>
        <v>1</v>
      </c>
      <c r="Z46" s="38" t="str">
        <f t="shared" si="2"/>
        <v> </v>
      </c>
      <c r="AA46" s="38" t="str">
        <f t="shared" si="3"/>
        <v> </v>
      </c>
      <c r="AB46" s="39">
        <f t="shared" si="4"/>
        <v>3</v>
      </c>
      <c r="AC46" s="37">
        <f t="shared" si="5"/>
        <v>3</v>
      </c>
      <c r="AD46" s="40" t="str">
        <f t="shared" si="6"/>
        <v> </v>
      </c>
      <c r="AE46" s="40" t="str">
        <f t="shared" si="7"/>
        <v> </v>
      </c>
      <c r="AF46" s="40">
        <f t="shared" si="8"/>
        <v>12226.5</v>
      </c>
      <c r="AG46" s="40" t="str">
        <f t="shared" si="9"/>
        <v> </v>
      </c>
      <c r="AH46" s="40" t="str">
        <f t="shared" si="10"/>
        <v> </v>
      </c>
      <c r="AI46" s="40" t="str">
        <f t="shared" si="11"/>
        <v> </v>
      </c>
      <c r="AJ46" s="40" t="str">
        <f t="shared" si="12"/>
        <v> </v>
      </c>
      <c r="AK46" s="40" t="str">
        <f t="shared" si="13"/>
        <v> </v>
      </c>
      <c r="AL46" s="41">
        <f t="shared" si="14"/>
        <v>12226.5</v>
      </c>
      <c r="AM46" s="65">
        <f t="shared" si="15"/>
        <v>12226.5</v>
      </c>
      <c r="AN46" s="75">
        <v>2108.83</v>
      </c>
      <c r="AO46" s="65">
        <f t="shared" si="16"/>
        <v>10117.67</v>
      </c>
      <c r="AP46" s="102"/>
      <c r="AQ46" s="65"/>
      <c r="AR46" s="102"/>
    </row>
    <row r="47" spans="1:44" s="6" customFormat="1" ht="51">
      <c r="A47" s="11">
        <v>44</v>
      </c>
      <c r="B47" s="4" t="s">
        <v>744</v>
      </c>
      <c r="C47" s="3" t="s">
        <v>257</v>
      </c>
      <c r="D47" s="3" t="s">
        <v>745</v>
      </c>
      <c r="E47" s="3">
        <v>90029240711</v>
      </c>
      <c r="F47" s="3" t="s">
        <v>746</v>
      </c>
      <c r="G47" s="3" t="s">
        <v>682</v>
      </c>
      <c r="H47" s="3" t="s">
        <v>747</v>
      </c>
      <c r="I47" s="3" t="s">
        <v>748</v>
      </c>
      <c r="J47" s="3" t="s">
        <v>749</v>
      </c>
      <c r="K47" s="3" t="s">
        <v>750</v>
      </c>
      <c r="L47" s="3" t="s">
        <v>746</v>
      </c>
      <c r="M47" s="3" t="s">
        <v>682</v>
      </c>
      <c r="N47" s="19" t="s">
        <v>747</v>
      </c>
      <c r="O47" s="3" t="s">
        <v>748</v>
      </c>
      <c r="P47" s="3" t="s">
        <v>749</v>
      </c>
      <c r="Q47" s="17" t="s">
        <v>750</v>
      </c>
      <c r="R47" s="7">
        <v>1</v>
      </c>
      <c r="S47" s="85"/>
      <c r="T47" s="7">
        <v>10</v>
      </c>
      <c r="U47" s="7">
        <v>0</v>
      </c>
      <c r="V47" s="43">
        <v>8</v>
      </c>
      <c r="W47" s="11"/>
      <c r="X47" s="38">
        <f t="shared" si="0"/>
        <v>2</v>
      </c>
      <c r="Y47" s="37">
        <f t="shared" si="1"/>
        <v>2</v>
      </c>
      <c r="Z47" s="38">
        <f t="shared" si="2"/>
        <v>1</v>
      </c>
      <c r="AA47" s="38" t="str">
        <f t="shared" si="3"/>
        <v> </v>
      </c>
      <c r="AB47" s="39" t="str">
        <f t="shared" si="4"/>
        <v> </v>
      </c>
      <c r="AC47" s="37">
        <f t="shared" si="5"/>
        <v>1</v>
      </c>
      <c r="AD47" s="40" t="str">
        <f t="shared" si="6"/>
        <v> </v>
      </c>
      <c r="AE47" s="40" t="str">
        <f t="shared" si="7"/>
        <v> </v>
      </c>
      <c r="AF47" s="40" t="str">
        <f t="shared" si="8"/>
        <v> </v>
      </c>
      <c r="AG47" s="40" t="str">
        <f t="shared" si="9"/>
        <v> </v>
      </c>
      <c r="AH47" s="40">
        <f t="shared" si="10"/>
        <v>8830.25</v>
      </c>
      <c r="AI47" s="40" t="str">
        <f t="shared" si="11"/>
        <v> </v>
      </c>
      <c r="AJ47" s="40" t="str">
        <f t="shared" si="12"/>
        <v> </v>
      </c>
      <c r="AK47" s="40" t="str">
        <f t="shared" si="13"/>
        <v> </v>
      </c>
      <c r="AL47" s="41">
        <f t="shared" si="14"/>
        <v>8830.25</v>
      </c>
      <c r="AM47" s="65">
        <f t="shared" si="15"/>
        <v>8830.25</v>
      </c>
      <c r="AN47" s="75">
        <v>1523.04</v>
      </c>
      <c r="AO47" s="65">
        <f t="shared" si="16"/>
        <v>7307.21</v>
      </c>
      <c r="AP47" s="103"/>
      <c r="AQ47" s="65"/>
      <c r="AR47" s="103"/>
    </row>
    <row r="48" spans="1:44" s="6" customFormat="1" ht="51">
      <c r="A48" s="11">
        <v>45</v>
      </c>
      <c r="B48" s="4" t="s">
        <v>790</v>
      </c>
      <c r="C48" s="3" t="s">
        <v>506</v>
      </c>
      <c r="D48" s="3" t="s">
        <v>790</v>
      </c>
      <c r="E48" s="3" t="s">
        <v>789</v>
      </c>
      <c r="F48" s="3" t="s">
        <v>711</v>
      </c>
      <c r="G48" s="3" t="s">
        <v>682</v>
      </c>
      <c r="H48" s="3" t="s">
        <v>791</v>
      </c>
      <c r="I48" s="3" t="s">
        <v>792</v>
      </c>
      <c r="J48" s="3" t="s">
        <v>793</v>
      </c>
      <c r="K48" s="3" t="s">
        <v>794</v>
      </c>
      <c r="L48" s="3" t="s">
        <v>711</v>
      </c>
      <c r="M48" s="3" t="s">
        <v>682</v>
      </c>
      <c r="N48" s="19" t="s">
        <v>791</v>
      </c>
      <c r="O48" s="3" t="s">
        <v>792</v>
      </c>
      <c r="P48" s="3" t="s">
        <v>793</v>
      </c>
      <c r="Q48" s="17" t="s">
        <v>794</v>
      </c>
      <c r="R48" s="7">
        <v>1</v>
      </c>
      <c r="S48" s="85"/>
      <c r="T48" s="7">
        <v>19</v>
      </c>
      <c r="U48" s="7">
        <v>0</v>
      </c>
      <c r="V48" s="43">
        <v>8</v>
      </c>
      <c r="W48" s="11"/>
      <c r="X48" s="38">
        <f t="shared" si="0"/>
        <v>2</v>
      </c>
      <c r="Y48" s="37">
        <f t="shared" si="1"/>
        <v>2</v>
      </c>
      <c r="Z48" s="38" t="str">
        <f t="shared" si="2"/>
        <v> </v>
      </c>
      <c r="AA48" s="38" t="str">
        <f t="shared" si="3"/>
        <v> </v>
      </c>
      <c r="AB48" s="39">
        <f t="shared" si="4"/>
        <v>3</v>
      </c>
      <c r="AC48" s="37">
        <f t="shared" si="5"/>
        <v>3</v>
      </c>
      <c r="AD48" s="40" t="str">
        <f t="shared" si="6"/>
        <v> </v>
      </c>
      <c r="AE48" s="40" t="str">
        <f t="shared" si="7"/>
        <v> </v>
      </c>
      <c r="AF48" s="40" t="str">
        <f t="shared" si="8"/>
        <v> </v>
      </c>
      <c r="AG48" s="40" t="str">
        <f t="shared" si="9"/>
        <v> </v>
      </c>
      <c r="AH48" s="40" t="str">
        <f t="shared" si="10"/>
        <v> </v>
      </c>
      <c r="AI48" s="40" t="str">
        <f t="shared" si="11"/>
        <v> </v>
      </c>
      <c r="AJ48" s="40">
        <f t="shared" si="12"/>
        <v>15622.75</v>
      </c>
      <c r="AK48" s="40" t="str">
        <f t="shared" si="13"/>
        <v> </v>
      </c>
      <c r="AL48" s="41">
        <f t="shared" si="14"/>
        <v>15622.75</v>
      </c>
      <c r="AM48" s="65">
        <f t="shared" si="15"/>
        <v>15622.75</v>
      </c>
      <c r="AN48" s="75">
        <v>2694.61</v>
      </c>
      <c r="AO48" s="65">
        <f t="shared" si="16"/>
        <v>12928.14</v>
      </c>
      <c r="AP48" s="103"/>
      <c r="AQ48" s="65"/>
      <c r="AR48" s="103"/>
    </row>
    <row r="49" spans="1:44" s="6" customFormat="1" ht="38.25">
      <c r="A49" s="11">
        <v>46</v>
      </c>
      <c r="B49" s="4" t="s">
        <v>712</v>
      </c>
      <c r="C49" s="3" t="s">
        <v>257</v>
      </c>
      <c r="D49" s="3" t="s">
        <v>713</v>
      </c>
      <c r="E49" s="3">
        <v>2160460719</v>
      </c>
      <c r="F49" s="3" t="s">
        <v>711</v>
      </c>
      <c r="G49" s="3" t="s">
        <v>682</v>
      </c>
      <c r="H49" s="3" t="s">
        <v>714</v>
      </c>
      <c r="I49" s="3" t="s">
        <v>715</v>
      </c>
      <c r="J49" s="3" t="s">
        <v>715</v>
      </c>
      <c r="K49" s="3" t="s">
        <v>716</v>
      </c>
      <c r="L49" s="3" t="s">
        <v>711</v>
      </c>
      <c r="M49" s="3" t="s">
        <v>682</v>
      </c>
      <c r="N49" s="19" t="s">
        <v>717</v>
      </c>
      <c r="O49" s="3" t="s">
        <v>715</v>
      </c>
      <c r="P49" s="3" t="s">
        <v>715</v>
      </c>
      <c r="Q49" s="17" t="s">
        <v>716</v>
      </c>
      <c r="R49" s="7">
        <v>1</v>
      </c>
      <c r="S49" s="85"/>
      <c r="T49" s="7">
        <v>18</v>
      </c>
      <c r="U49" s="7">
        <v>0</v>
      </c>
      <c r="V49" s="43">
        <v>7</v>
      </c>
      <c r="W49" s="11"/>
      <c r="X49" s="38">
        <f t="shared" si="0"/>
        <v>2</v>
      </c>
      <c r="Y49" s="37">
        <f t="shared" si="1"/>
        <v>2</v>
      </c>
      <c r="Z49" s="38" t="str">
        <f t="shared" si="2"/>
        <v> </v>
      </c>
      <c r="AA49" s="38" t="str">
        <f t="shared" si="3"/>
        <v> </v>
      </c>
      <c r="AB49" s="39">
        <f t="shared" si="4"/>
        <v>3</v>
      </c>
      <c r="AC49" s="37">
        <f t="shared" si="5"/>
        <v>3</v>
      </c>
      <c r="AD49" s="40" t="str">
        <f t="shared" si="6"/>
        <v> </v>
      </c>
      <c r="AE49" s="40" t="str">
        <f t="shared" si="7"/>
        <v> </v>
      </c>
      <c r="AF49" s="40" t="str">
        <f t="shared" si="8"/>
        <v> </v>
      </c>
      <c r="AG49" s="40" t="str">
        <f t="shared" si="9"/>
        <v> </v>
      </c>
      <c r="AH49" s="40" t="str">
        <f t="shared" si="10"/>
        <v> </v>
      </c>
      <c r="AI49" s="40" t="str">
        <f t="shared" si="11"/>
        <v> </v>
      </c>
      <c r="AJ49" s="40">
        <f t="shared" si="12"/>
        <v>15622.75</v>
      </c>
      <c r="AK49" s="40" t="str">
        <f t="shared" si="13"/>
        <v> </v>
      </c>
      <c r="AL49" s="41">
        <f t="shared" si="14"/>
        <v>15622.75</v>
      </c>
      <c r="AM49" s="65">
        <f t="shared" si="15"/>
        <v>15622.75</v>
      </c>
      <c r="AN49" s="75">
        <v>2694.61</v>
      </c>
      <c r="AO49" s="65">
        <f t="shared" si="16"/>
        <v>12928.14</v>
      </c>
      <c r="AP49" s="103"/>
      <c r="AQ49" s="65"/>
      <c r="AR49" s="103"/>
    </row>
    <row r="50" spans="1:44" s="6" customFormat="1" ht="51">
      <c r="A50" s="11">
        <v>47</v>
      </c>
      <c r="B50" s="4" t="s">
        <v>672</v>
      </c>
      <c r="C50" s="3" t="s">
        <v>257</v>
      </c>
      <c r="D50" s="3" t="s">
        <v>684</v>
      </c>
      <c r="E50" s="3">
        <v>94072680716</v>
      </c>
      <c r="F50" s="3" t="s">
        <v>683</v>
      </c>
      <c r="G50" s="3" t="s">
        <v>682</v>
      </c>
      <c r="H50" s="3" t="s">
        <v>685</v>
      </c>
      <c r="I50" s="3" t="s">
        <v>686</v>
      </c>
      <c r="J50" s="3" t="s">
        <v>686</v>
      </c>
      <c r="K50" s="3" t="s">
        <v>687</v>
      </c>
      <c r="L50" s="3" t="s">
        <v>683</v>
      </c>
      <c r="M50" s="3" t="s">
        <v>682</v>
      </c>
      <c r="N50" s="19" t="s">
        <v>685</v>
      </c>
      <c r="O50" s="3" t="s">
        <v>686</v>
      </c>
      <c r="P50" s="3" t="s">
        <v>686</v>
      </c>
      <c r="Q50" s="17" t="s">
        <v>687</v>
      </c>
      <c r="R50" s="7">
        <v>1</v>
      </c>
      <c r="S50" s="85"/>
      <c r="T50" s="7">
        <v>8</v>
      </c>
      <c r="U50" s="7">
        <v>0</v>
      </c>
      <c r="V50" s="43">
        <v>7</v>
      </c>
      <c r="W50" s="11">
        <v>6</v>
      </c>
      <c r="X50" s="38">
        <f t="shared" si="0"/>
        <v>2</v>
      </c>
      <c r="Y50" s="37">
        <f t="shared" si="1"/>
        <v>2</v>
      </c>
      <c r="Z50" s="38" t="str">
        <f t="shared" si="2"/>
        <v> </v>
      </c>
      <c r="AA50" s="38" t="str">
        <f t="shared" si="3"/>
        <v> </v>
      </c>
      <c r="AB50" s="39" t="str">
        <f t="shared" si="4"/>
        <v> </v>
      </c>
      <c r="AC50" s="37">
        <f t="shared" si="5"/>
        <v>0</v>
      </c>
      <c r="AD50" s="40" t="str">
        <f t="shared" si="6"/>
        <v> </v>
      </c>
      <c r="AE50" s="40" t="str">
        <f t="shared" si="7"/>
        <v> </v>
      </c>
      <c r="AF50" s="40" t="str">
        <f t="shared" si="8"/>
        <v> </v>
      </c>
      <c r="AG50" s="40" t="str">
        <f t="shared" si="9"/>
        <v> </v>
      </c>
      <c r="AH50" s="40" t="str">
        <f t="shared" si="10"/>
        <v> </v>
      </c>
      <c r="AI50" s="40" t="str">
        <f t="shared" si="11"/>
        <v> </v>
      </c>
      <c r="AJ50" s="40" t="str">
        <f t="shared" si="12"/>
        <v> </v>
      </c>
      <c r="AK50" s="40" t="str">
        <f t="shared" si="13"/>
        <v> </v>
      </c>
      <c r="AL50" s="41">
        <f t="shared" si="14"/>
        <v>0</v>
      </c>
      <c r="AM50" s="65">
        <f t="shared" si="15"/>
        <v>0</v>
      </c>
      <c r="AN50" s="75">
        <v>0</v>
      </c>
      <c r="AO50" s="65">
        <f t="shared" si="16"/>
        <v>0</v>
      </c>
      <c r="AP50" s="103"/>
      <c r="AQ50" s="65"/>
      <c r="AR50" s="103"/>
    </row>
    <row r="51" spans="1:44" s="6" customFormat="1" ht="47.25" customHeight="1">
      <c r="A51" s="11">
        <v>48</v>
      </c>
      <c r="B51" s="4" t="s">
        <v>737</v>
      </c>
      <c r="C51" s="3" t="s">
        <v>257</v>
      </c>
      <c r="D51" s="3" t="s">
        <v>739</v>
      </c>
      <c r="E51" s="3" t="s">
        <v>738</v>
      </c>
      <c r="F51" s="3" t="s">
        <v>683</v>
      </c>
      <c r="G51" s="3" t="s">
        <v>682</v>
      </c>
      <c r="H51" s="3" t="s">
        <v>740</v>
      </c>
      <c r="I51" s="3" t="s">
        <v>741</v>
      </c>
      <c r="J51" s="3" t="s">
        <v>741</v>
      </c>
      <c r="K51" s="3" t="s">
        <v>742</v>
      </c>
      <c r="L51" s="3" t="s">
        <v>683</v>
      </c>
      <c r="M51" s="3" t="s">
        <v>682</v>
      </c>
      <c r="N51" s="19" t="s">
        <v>743</v>
      </c>
      <c r="O51" s="3" t="s">
        <v>741</v>
      </c>
      <c r="P51" s="3" t="s">
        <v>741</v>
      </c>
      <c r="Q51" s="17" t="s">
        <v>742</v>
      </c>
      <c r="R51" s="7">
        <v>1</v>
      </c>
      <c r="S51" s="85"/>
      <c r="T51" s="7">
        <v>19</v>
      </c>
      <c r="U51" s="7">
        <v>0</v>
      </c>
      <c r="V51" s="43">
        <v>9</v>
      </c>
      <c r="W51" s="11"/>
      <c r="X51" s="38">
        <f t="shared" si="0"/>
        <v>2</v>
      </c>
      <c r="Y51" s="37">
        <f t="shared" si="1"/>
        <v>2</v>
      </c>
      <c r="Z51" s="38" t="str">
        <f t="shared" si="2"/>
        <v> </v>
      </c>
      <c r="AA51" s="38" t="str">
        <f t="shared" si="3"/>
        <v> </v>
      </c>
      <c r="AB51" s="39">
        <f t="shared" si="4"/>
        <v>3</v>
      </c>
      <c r="AC51" s="37">
        <f t="shared" si="5"/>
        <v>3</v>
      </c>
      <c r="AD51" s="40" t="str">
        <f t="shared" si="6"/>
        <v> </v>
      </c>
      <c r="AE51" s="40" t="str">
        <f t="shared" si="7"/>
        <v> </v>
      </c>
      <c r="AF51" s="40" t="str">
        <f t="shared" si="8"/>
        <v> </v>
      </c>
      <c r="AG51" s="40" t="str">
        <f t="shared" si="9"/>
        <v> </v>
      </c>
      <c r="AH51" s="40" t="str">
        <f t="shared" si="10"/>
        <v> </v>
      </c>
      <c r="AI51" s="40" t="str">
        <f t="shared" si="11"/>
        <v> </v>
      </c>
      <c r="AJ51" s="40">
        <f t="shared" si="12"/>
        <v>15622.75</v>
      </c>
      <c r="AK51" s="40" t="str">
        <f t="shared" si="13"/>
        <v> </v>
      </c>
      <c r="AL51" s="41">
        <f t="shared" si="14"/>
        <v>15622.75</v>
      </c>
      <c r="AM51" s="65">
        <f t="shared" si="15"/>
        <v>15622.75</v>
      </c>
      <c r="AN51" s="75">
        <v>2694.61</v>
      </c>
      <c r="AO51" s="65">
        <f t="shared" si="16"/>
        <v>12928.14</v>
      </c>
      <c r="AP51" s="103"/>
      <c r="AQ51" s="65"/>
      <c r="AR51" s="103"/>
    </row>
    <row r="52" spans="1:44" s="6" customFormat="1" ht="38.25">
      <c r="A52" s="11">
        <v>49</v>
      </c>
      <c r="B52" s="4" t="s">
        <v>704</v>
      </c>
      <c r="C52" s="3" t="s">
        <v>257</v>
      </c>
      <c r="D52" s="3" t="s">
        <v>705</v>
      </c>
      <c r="E52" s="3">
        <v>363460718</v>
      </c>
      <c r="F52" s="3" t="s">
        <v>683</v>
      </c>
      <c r="G52" s="3" t="s">
        <v>682</v>
      </c>
      <c r="H52" s="3" t="s">
        <v>706</v>
      </c>
      <c r="I52" s="3" t="s">
        <v>707</v>
      </c>
      <c r="J52" s="3" t="s">
        <v>708</v>
      </c>
      <c r="K52" s="3" t="s">
        <v>709</v>
      </c>
      <c r="L52" s="3" t="s">
        <v>683</v>
      </c>
      <c r="M52" s="3" t="s">
        <v>682</v>
      </c>
      <c r="N52" s="19" t="s">
        <v>710</v>
      </c>
      <c r="O52" s="3" t="s">
        <v>707</v>
      </c>
      <c r="P52" s="3" t="s">
        <v>708</v>
      </c>
      <c r="Q52" s="17" t="s">
        <v>709</v>
      </c>
      <c r="R52" s="7">
        <v>1</v>
      </c>
      <c r="S52" s="85"/>
      <c r="T52" s="7">
        <v>13</v>
      </c>
      <c r="U52" s="7">
        <v>0</v>
      </c>
      <c r="V52" s="43">
        <v>6</v>
      </c>
      <c r="W52" s="11"/>
      <c r="X52" s="38">
        <f t="shared" si="0"/>
        <v>1</v>
      </c>
      <c r="Y52" s="37">
        <f t="shared" si="1"/>
        <v>1</v>
      </c>
      <c r="Z52" s="38">
        <f t="shared" si="2"/>
        <v>1</v>
      </c>
      <c r="AA52" s="38" t="str">
        <f t="shared" si="3"/>
        <v> </v>
      </c>
      <c r="AB52" s="39" t="str">
        <f t="shared" si="4"/>
        <v> </v>
      </c>
      <c r="AC52" s="37">
        <f t="shared" si="5"/>
        <v>1</v>
      </c>
      <c r="AD52" s="40">
        <f t="shared" si="6"/>
        <v>6792.5</v>
      </c>
      <c r="AE52" s="40" t="str">
        <f t="shared" si="7"/>
        <v> </v>
      </c>
      <c r="AF52" s="40" t="str">
        <f t="shared" si="8"/>
        <v> </v>
      </c>
      <c r="AG52" s="40" t="str">
        <f t="shared" si="9"/>
        <v> </v>
      </c>
      <c r="AH52" s="40" t="str">
        <f t="shared" si="10"/>
        <v> </v>
      </c>
      <c r="AI52" s="40" t="str">
        <f t="shared" si="11"/>
        <v> </v>
      </c>
      <c r="AJ52" s="40" t="str">
        <f t="shared" si="12"/>
        <v> </v>
      </c>
      <c r="AK52" s="40" t="str">
        <f t="shared" si="13"/>
        <v> </v>
      </c>
      <c r="AL52" s="41">
        <f t="shared" si="14"/>
        <v>6792.5</v>
      </c>
      <c r="AM52" s="65">
        <f t="shared" si="15"/>
        <v>6792.5</v>
      </c>
      <c r="AN52" s="75">
        <v>1171.57</v>
      </c>
      <c r="AO52" s="65">
        <f t="shared" si="16"/>
        <v>5620.93</v>
      </c>
      <c r="AP52" s="103"/>
      <c r="AQ52" s="65"/>
      <c r="AR52" s="103"/>
    </row>
    <row r="53" spans="1:44" s="6" customFormat="1" ht="38.25">
      <c r="A53" s="11">
        <v>50</v>
      </c>
      <c r="B53" s="4" t="s">
        <v>724</v>
      </c>
      <c r="C53" s="3" t="s">
        <v>257</v>
      </c>
      <c r="D53" s="3" t="s">
        <v>725</v>
      </c>
      <c r="E53" s="3">
        <v>3858870714</v>
      </c>
      <c r="F53" s="3" t="s">
        <v>726</v>
      </c>
      <c r="G53" s="3" t="s">
        <v>682</v>
      </c>
      <c r="H53" s="3" t="s">
        <v>727</v>
      </c>
      <c r="I53" s="3" t="s">
        <v>728</v>
      </c>
      <c r="J53" s="3" t="s">
        <v>728</v>
      </c>
      <c r="K53" s="3" t="s">
        <v>729</v>
      </c>
      <c r="L53" s="3" t="s">
        <v>726</v>
      </c>
      <c r="M53" s="3" t="s">
        <v>682</v>
      </c>
      <c r="N53" s="19" t="s">
        <v>730</v>
      </c>
      <c r="O53" s="3" t="s">
        <v>728</v>
      </c>
      <c r="P53" s="3" t="s">
        <v>728</v>
      </c>
      <c r="Q53" s="17" t="s">
        <v>729</v>
      </c>
      <c r="R53" s="7">
        <v>1</v>
      </c>
      <c r="S53" s="85"/>
      <c r="T53" s="7">
        <v>10</v>
      </c>
      <c r="U53" s="7">
        <v>0</v>
      </c>
      <c r="V53" s="43">
        <v>7</v>
      </c>
      <c r="W53" s="11"/>
      <c r="X53" s="38">
        <f t="shared" si="0"/>
        <v>2</v>
      </c>
      <c r="Y53" s="37">
        <f t="shared" si="1"/>
        <v>2</v>
      </c>
      <c r="Z53" s="38">
        <f t="shared" si="2"/>
        <v>1</v>
      </c>
      <c r="AA53" s="38" t="str">
        <f t="shared" si="3"/>
        <v> </v>
      </c>
      <c r="AB53" s="39" t="str">
        <f t="shared" si="4"/>
        <v> </v>
      </c>
      <c r="AC53" s="37">
        <f t="shared" si="5"/>
        <v>1</v>
      </c>
      <c r="AD53" s="40" t="str">
        <f t="shared" si="6"/>
        <v> </v>
      </c>
      <c r="AE53" s="40" t="str">
        <f t="shared" si="7"/>
        <v> </v>
      </c>
      <c r="AF53" s="40" t="str">
        <f t="shared" si="8"/>
        <v> </v>
      </c>
      <c r="AG53" s="40" t="str">
        <f t="shared" si="9"/>
        <v> </v>
      </c>
      <c r="AH53" s="40">
        <f t="shared" si="10"/>
        <v>8830.25</v>
      </c>
      <c r="AI53" s="40" t="str">
        <f t="shared" si="11"/>
        <v> </v>
      </c>
      <c r="AJ53" s="40" t="str">
        <f t="shared" si="12"/>
        <v> </v>
      </c>
      <c r="AK53" s="40" t="str">
        <f t="shared" si="13"/>
        <v> </v>
      </c>
      <c r="AL53" s="41">
        <f t="shared" si="14"/>
        <v>8830.25</v>
      </c>
      <c r="AM53" s="65">
        <f t="shared" si="15"/>
        <v>8830.25</v>
      </c>
      <c r="AN53" s="75">
        <v>1523.04</v>
      </c>
      <c r="AO53" s="65">
        <f t="shared" si="16"/>
        <v>7307.21</v>
      </c>
      <c r="AP53" s="103"/>
      <c r="AQ53" s="65"/>
      <c r="AR53" s="103"/>
    </row>
    <row r="54" spans="1:44" s="6" customFormat="1" ht="25.5">
      <c r="A54" s="11">
        <v>51</v>
      </c>
      <c r="B54" s="4" t="s">
        <v>784</v>
      </c>
      <c r="C54" s="3" t="s">
        <v>506</v>
      </c>
      <c r="D54" s="3" t="s">
        <v>784</v>
      </c>
      <c r="E54" s="3" t="s">
        <v>783</v>
      </c>
      <c r="F54" s="3" t="s">
        <v>697</v>
      </c>
      <c r="G54" s="3" t="s">
        <v>682</v>
      </c>
      <c r="H54" s="3" t="s">
        <v>785</v>
      </c>
      <c r="I54" s="3" t="s">
        <v>786</v>
      </c>
      <c r="J54" s="3" t="s">
        <v>787</v>
      </c>
      <c r="K54" s="3" t="s">
        <v>788</v>
      </c>
      <c r="L54" s="3" t="s">
        <v>697</v>
      </c>
      <c r="M54" s="3" t="s">
        <v>682</v>
      </c>
      <c r="N54" s="19" t="s">
        <v>785</v>
      </c>
      <c r="O54" s="3" t="s">
        <v>786</v>
      </c>
      <c r="P54" s="3" t="s">
        <v>787</v>
      </c>
      <c r="Q54" s="17" t="s">
        <v>788</v>
      </c>
      <c r="R54" s="7">
        <v>1</v>
      </c>
      <c r="S54" s="85"/>
      <c r="T54" s="7">
        <v>20</v>
      </c>
      <c r="U54" s="7">
        <v>0</v>
      </c>
      <c r="V54" s="43">
        <v>7</v>
      </c>
      <c r="W54" s="11"/>
      <c r="X54" s="38">
        <f t="shared" si="0"/>
        <v>2</v>
      </c>
      <c r="Y54" s="37">
        <f t="shared" si="1"/>
        <v>2</v>
      </c>
      <c r="Z54" s="38" t="str">
        <f t="shared" si="2"/>
        <v> </v>
      </c>
      <c r="AA54" s="38" t="str">
        <f t="shared" si="3"/>
        <v> </v>
      </c>
      <c r="AB54" s="39">
        <f t="shared" si="4"/>
        <v>3</v>
      </c>
      <c r="AC54" s="37">
        <f t="shared" si="5"/>
        <v>3</v>
      </c>
      <c r="AD54" s="40" t="str">
        <f t="shared" si="6"/>
        <v> </v>
      </c>
      <c r="AE54" s="40" t="str">
        <f t="shared" si="7"/>
        <v> </v>
      </c>
      <c r="AF54" s="40" t="str">
        <f t="shared" si="8"/>
        <v> </v>
      </c>
      <c r="AG54" s="40" t="str">
        <f t="shared" si="9"/>
        <v> </v>
      </c>
      <c r="AH54" s="40" t="str">
        <f t="shared" si="10"/>
        <v> </v>
      </c>
      <c r="AI54" s="40" t="str">
        <f t="shared" si="11"/>
        <v> </v>
      </c>
      <c r="AJ54" s="40">
        <f t="shared" si="12"/>
        <v>15622.75</v>
      </c>
      <c r="AK54" s="40" t="str">
        <f t="shared" si="13"/>
        <v> </v>
      </c>
      <c r="AL54" s="41">
        <f t="shared" si="14"/>
        <v>15622.75</v>
      </c>
      <c r="AM54" s="65">
        <f t="shared" si="15"/>
        <v>15622.75</v>
      </c>
      <c r="AN54" s="75">
        <v>2694.61</v>
      </c>
      <c r="AO54" s="65">
        <f t="shared" si="16"/>
        <v>12928.14</v>
      </c>
      <c r="AP54" s="103"/>
      <c r="AQ54" s="65"/>
      <c r="AR54" s="103"/>
    </row>
    <row r="55" spans="1:44" s="6" customFormat="1" ht="38.25">
      <c r="A55" s="11">
        <v>52</v>
      </c>
      <c r="B55" s="4" t="s">
        <v>777</v>
      </c>
      <c r="C55" s="3" t="s">
        <v>506</v>
      </c>
      <c r="D55" s="3" t="s">
        <v>777</v>
      </c>
      <c r="E55" s="3">
        <v>91010790714</v>
      </c>
      <c r="F55" s="3" t="s">
        <v>776</v>
      </c>
      <c r="G55" s="3" t="s">
        <v>682</v>
      </c>
      <c r="H55" s="3" t="s">
        <v>778</v>
      </c>
      <c r="I55" s="3" t="s">
        <v>779</v>
      </c>
      <c r="J55" s="3" t="s">
        <v>780</v>
      </c>
      <c r="K55" s="3" t="s">
        <v>781</v>
      </c>
      <c r="L55" s="3" t="s">
        <v>697</v>
      </c>
      <c r="M55" s="3" t="s">
        <v>682</v>
      </c>
      <c r="N55" s="19" t="s">
        <v>782</v>
      </c>
      <c r="O55" s="3" t="s">
        <v>779</v>
      </c>
      <c r="P55" s="3" t="s">
        <v>780</v>
      </c>
      <c r="Q55" s="17" t="s">
        <v>781</v>
      </c>
      <c r="R55" s="7">
        <v>1</v>
      </c>
      <c r="S55" s="85"/>
      <c r="T55" s="7">
        <v>18</v>
      </c>
      <c r="U55" s="7">
        <v>0</v>
      </c>
      <c r="V55" s="43">
        <v>6</v>
      </c>
      <c r="W55" s="11"/>
      <c r="X55" s="38">
        <f t="shared" si="0"/>
        <v>1</v>
      </c>
      <c r="Y55" s="37">
        <f t="shared" si="1"/>
        <v>1</v>
      </c>
      <c r="Z55" s="38" t="str">
        <f t="shared" si="2"/>
        <v> </v>
      </c>
      <c r="AA55" s="38" t="str">
        <f t="shared" si="3"/>
        <v> </v>
      </c>
      <c r="AB55" s="39">
        <f t="shared" si="4"/>
        <v>3</v>
      </c>
      <c r="AC55" s="37">
        <f t="shared" si="5"/>
        <v>3</v>
      </c>
      <c r="AD55" s="40" t="str">
        <f t="shared" si="6"/>
        <v> </v>
      </c>
      <c r="AE55" s="40" t="str">
        <f t="shared" si="7"/>
        <v> </v>
      </c>
      <c r="AF55" s="40">
        <f t="shared" si="8"/>
        <v>12226.5</v>
      </c>
      <c r="AG55" s="40" t="str">
        <f t="shared" si="9"/>
        <v> </v>
      </c>
      <c r="AH55" s="40" t="str">
        <f t="shared" si="10"/>
        <v> </v>
      </c>
      <c r="AI55" s="40" t="str">
        <f t="shared" si="11"/>
        <v> </v>
      </c>
      <c r="AJ55" s="40" t="str">
        <f t="shared" si="12"/>
        <v> </v>
      </c>
      <c r="AK55" s="40" t="str">
        <f t="shared" si="13"/>
        <v> </v>
      </c>
      <c r="AL55" s="41">
        <f t="shared" si="14"/>
        <v>12226.5</v>
      </c>
      <c r="AM55" s="65">
        <f t="shared" si="15"/>
        <v>12226.5</v>
      </c>
      <c r="AN55" s="75">
        <v>2108.83</v>
      </c>
      <c r="AO55" s="65">
        <f t="shared" si="16"/>
        <v>10117.67</v>
      </c>
      <c r="AP55" s="103"/>
      <c r="AQ55" s="65"/>
      <c r="AR55" s="103"/>
    </row>
    <row r="56" spans="1:44" s="6" customFormat="1" ht="63.75">
      <c r="A56" s="11">
        <v>53</v>
      </c>
      <c r="B56" s="4" t="s">
        <v>689</v>
      </c>
      <c r="C56" s="3" t="s">
        <v>257</v>
      </c>
      <c r="D56" s="3" t="s">
        <v>690</v>
      </c>
      <c r="E56" s="3" t="s">
        <v>691</v>
      </c>
      <c r="F56" s="3" t="s">
        <v>688</v>
      </c>
      <c r="G56" s="3" t="s">
        <v>682</v>
      </c>
      <c r="H56" s="3" t="s">
        <v>692</v>
      </c>
      <c r="I56" s="3" t="s">
        <v>693</v>
      </c>
      <c r="J56" s="3" t="s">
        <v>693</v>
      </c>
      <c r="K56" s="3" t="s">
        <v>694</v>
      </c>
      <c r="L56" s="3" t="s">
        <v>688</v>
      </c>
      <c r="M56" s="3" t="s">
        <v>682</v>
      </c>
      <c r="N56" s="19" t="s">
        <v>692</v>
      </c>
      <c r="O56" s="3" t="s">
        <v>693</v>
      </c>
      <c r="P56" s="3" t="s">
        <v>693</v>
      </c>
      <c r="Q56" s="17" t="s">
        <v>694</v>
      </c>
      <c r="R56" s="7">
        <v>1</v>
      </c>
      <c r="S56" s="85"/>
      <c r="T56" s="7">
        <v>6</v>
      </c>
      <c r="U56" s="7">
        <v>0</v>
      </c>
      <c r="V56" s="43">
        <v>5</v>
      </c>
      <c r="W56" s="11">
        <v>6</v>
      </c>
      <c r="X56" s="38">
        <f t="shared" si="0"/>
        <v>1</v>
      </c>
      <c r="Y56" s="37">
        <f t="shared" si="1"/>
        <v>1</v>
      </c>
      <c r="Z56" s="38" t="str">
        <f t="shared" si="2"/>
        <v> </v>
      </c>
      <c r="AA56" s="38" t="str">
        <f t="shared" si="3"/>
        <v> </v>
      </c>
      <c r="AB56" s="39" t="str">
        <f t="shared" si="4"/>
        <v> </v>
      </c>
      <c r="AC56" s="37">
        <f t="shared" si="5"/>
        <v>0</v>
      </c>
      <c r="AD56" s="40" t="str">
        <f t="shared" si="6"/>
        <v> </v>
      </c>
      <c r="AE56" s="40" t="str">
        <f t="shared" si="7"/>
        <v> </v>
      </c>
      <c r="AF56" s="40" t="str">
        <f t="shared" si="8"/>
        <v> </v>
      </c>
      <c r="AG56" s="40" t="str">
        <f t="shared" si="9"/>
        <v> </v>
      </c>
      <c r="AH56" s="40" t="str">
        <f t="shared" si="10"/>
        <v> </v>
      </c>
      <c r="AI56" s="40" t="str">
        <f t="shared" si="11"/>
        <v> </v>
      </c>
      <c r="AJ56" s="40" t="str">
        <f t="shared" si="12"/>
        <v> </v>
      </c>
      <c r="AK56" s="40" t="str">
        <f t="shared" si="13"/>
        <v> </v>
      </c>
      <c r="AL56" s="41">
        <f t="shared" si="14"/>
        <v>0</v>
      </c>
      <c r="AM56" s="65">
        <f t="shared" si="15"/>
        <v>0</v>
      </c>
      <c r="AN56" s="75">
        <v>0</v>
      </c>
      <c r="AO56" s="65">
        <f t="shared" si="16"/>
        <v>0</v>
      </c>
      <c r="AP56" s="103"/>
      <c r="AQ56" s="65"/>
      <c r="AR56" s="103"/>
    </row>
    <row r="57" spans="1:44" s="6" customFormat="1" ht="38.25">
      <c r="A57" s="11">
        <v>54</v>
      </c>
      <c r="B57" s="4" t="s">
        <v>751</v>
      </c>
      <c r="C57" s="3" t="s">
        <v>257</v>
      </c>
      <c r="D57" s="3" t="s">
        <v>752</v>
      </c>
      <c r="E57" s="3">
        <v>90031390710</v>
      </c>
      <c r="F57" s="3" t="s">
        <v>753</v>
      </c>
      <c r="G57" s="3" t="s">
        <v>682</v>
      </c>
      <c r="H57" s="3" t="s">
        <v>754</v>
      </c>
      <c r="I57" s="3" t="s">
        <v>755</v>
      </c>
      <c r="J57" s="3" t="s">
        <v>756</v>
      </c>
      <c r="K57" s="3" t="s">
        <v>757</v>
      </c>
      <c r="L57" s="3" t="s">
        <v>753</v>
      </c>
      <c r="M57" s="3" t="s">
        <v>682</v>
      </c>
      <c r="N57" s="19" t="s">
        <v>754</v>
      </c>
      <c r="O57" s="3" t="s">
        <v>755</v>
      </c>
      <c r="P57" s="3" t="s">
        <v>756</v>
      </c>
      <c r="Q57" s="17" t="s">
        <v>757</v>
      </c>
      <c r="R57" s="7">
        <v>1</v>
      </c>
      <c r="S57" s="85"/>
      <c r="T57" s="7">
        <v>7</v>
      </c>
      <c r="U57" s="7">
        <v>0</v>
      </c>
      <c r="V57" s="43">
        <v>5</v>
      </c>
      <c r="W57" s="11">
        <v>6</v>
      </c>
      <c r="X57" s="38">
        <f t="shared" si="0"/>
        <v>1</v>
      </c>
      <c r="Y57" s="37">
        <f t="shared" si="1"/>
        <v>1</v>
      </c>
      <c r="Z57" s="38" t="str">
        <f t="shared" si="2"/>
        <v> </v>
      </c>
      <c r="AA57" s="38" t="str">
        <f t="shared" si="3"/>
        <v> </v>
      </c>
      <c r="AB57" s="39" t="str">
        <f t="shared" si="4"/>
        <v> </v>
      </c>
      <c r="AC57" s="37">
        <f t="shared" si="5"/>
        <v>0</v>
      </c>
      <c r="AD57" s="40" t="str">
        <f t="shared" si="6"/>
        <v> </v>
      </c>
      <c r="AE57" s="40" t="str">
        <f t="shared" si="7"/>
        <v> </v>
      </c>
      <c r="AF57" s="40" t="str">
        <f t="shared" si="8"/>
        <v> </v>
      </c>
      <c r="AG57" s="40" t="str">
        <f t="shared" si="9"/>
        <v> </v>
      </c>
      <c r="AH57" s="40" t="str">
        <f t="shared" si="10"/>
        <v> </v>
      </c>
      <c r="AI57" s="40" t="str">
        <f t="shared" si="11"/>
        <v> </v>
      </c>
      <c r="AJ57" s="40" t="str">
        <f t="shared" si="12"/>
        <v> </v>
      </c>
      <c r="AK57" s="40" t="str">
        <f t="shared" si="13"/>
        <v> </v>
      </c>
      <c r="AL57" s="41">
        <f t="shared" si="14"/>
        <v>0</v>
      </c>
      <c r="AM57" s="65">
        <f t="shared" si="15"/>
        <v>0</v>
      </c>
      <c r="AN57" s="75">
        <v>0</v>
      </c>
      <c r="AO57" s="65">
        <f t="shared" si="16"/>
        <v>0</v>
      </c>
      <c r="AP57" s="104"/>
      <c r="AQ57" s="65"/>
      <c r="AR57" s="104"/>
    </row>
    <row r="58" spans="1:44" s="6" customFormat="1" ht="38.25">
      <c r="A58" s="11">
        <v>55</v>
      </c>
      <c r="B58" s="4" t="s">
        <v>719</v>
      </c>
      <c r="C58" s="3" t="s">
        <v>257</v>
      </c>
      <c r="D58" s="3" t="s">
        <v>719</v>
      </c>
      <c r="E58" s="3">
        <v>3611390711</v>
      </c>
      <c r="F58" s="3" t="s">
        <v>718</v>
      </c>
      <c r="G58" s="3" t="s">
        <v>682</v>
      </c>
      <c r="H58" s="3" t="s">
        <v>720</v>
      </c>
      <c r="I58" s="3" t="s">
        <v>721</v>
      </c>
      <c r="J58" s="3" t="s">
        <v>721</v>
      </c>
      <c r="K58" s="3" t="s">
        <v>722</v>
      </c>
      <c r="L58" s="3" t="s">
        <v>718</v>
      </c>
      <c r="M58" s="3" t="s">
        <v>682</v>
      </c>
      <c r="N58" s="19" t="s">
        <v>723</v>
      </c>
      <c r="O58" s="3" t="s">
        <v>721</v>
      </c>
      <c r="P58" s="3" t="s">
        <v>721</v>
      </c>
      <c r="Q58" s="17" t="s">
        <v>722</v>
      </c>
      <c r="R58" s="7">
        <v>1</v>
      </c>
      <c r="S58" s="85"/>
      <c r="T58" s="7">
        <v>15</v>
      </c>
      <c r="U58" s="7">
        <v>0</v>
      </c>
      <c r="V58" s="43">
        <v>8</v>
      </c>
      <c r="W58" s="11"/>
      <c r="X58" s="38">
        <f t="shared" si="0"/>
        <v>2</v>
      </c>
      <c r="Y58" s="37">
        <f t="shared" si="1"/>
        <v>2</v>
      </c>
      <c r="Z58" s="38" t="str">
        <f t="shared" si="2"/>
        <v> </v>
      </c>
      <c r="AA58" s="38">
        <f t="shared" si="3"/>
        <v>2</v>
      </c>
      <c r="AB58" s="39" t="str">
        <f t="shared" si="4"/>
        <v> </v>
      </c>
      <c r="AC58" s="37">
        <f t="shared" si="5"/>
        <v>2</v>
      </c>
      <c r="AD58" s="40" t="str">
        <f t="shared" si="6"/>
        <v> </v>
      </c>
      <c r="AE58" s="40" t="str">
        <f t="shared" si="7"/>
        <v> </v>
      </c>
      <c r="AF58" s="40" t="str">
        <f t="shared" si="8"/>
        <v> </v>
      </c>
      <c r="AG58" s="40" t="str">
        <f t="shared" si="9"/>
        <v> </v>
      </c>
      <c r="AH58" s="40" t="str">
        <f t="shared" si="10"/>
        <v> </v>
      </c>
      <c r="AI58" s="40">
        <f t="shared" si="11"/>
        <v>12226.5</v>
      </c>
      <c r="AJ58" s="40" t="str">
        <f t="shared" si="12"/>
        <v> </v>
      </c>
      <c r="AK58" s="40" t="str">
        <f t="shared" si="13"/>
        <v> </v>
      </c>
      <c r="AL58" s="41">
        <f t="shared" si="14"/>
        <v>12226.5</v>
      </c>
      <c r="AM58" s="65">
        <f t="shared" si="15"/>
        <v>12226.5</v>
      </c>
      <c r="AN58" s="75">
        <v>2108.83</v>
      </c>
      <c r="AO58" s="65">
        <f t="shared" si="16"/>
        <v>10117.67</v>
      </c>
      <c r="AP58" s="90">
        <f>SUM(AO46:AO58)</f>
        <v>102300.92</v>
      </c>
      <c r="AQ58" s="65"/>
      <c r="AR58" s="91">
        <f>SUM(AQ46:AQ58)</f>
        <v>0</v>
      </c>
    </row>
    <row r="59" spans="1:44" s="6" customFormat="1" ht="12.75">
      <c r="A59" s="11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9"/>
      <c r="O59" s="3"/>
      <c r="P59" s="3"/>
      <c r="Q59" s="17"/>
      <c r="R59" s="7"/>
      <c r="S59" s="85"/>
      <c r="T59" s="7"/>
      <c r="U59" s="7"/>
      <c r="V59" s="43"/>
      <c r="W59" s="11"/>
      <c r="X59" s="38"/>
      <c r="Y59" s="37"/>
      <c r="Z59" s="38"/>
      <c r="AA59" s="38"/>
      <c r="AB59" s="39"/>
      <c r="AC59" s="37"/>
      <c r="AD59" s="40"/>
      <c r="AE59" s="40"/>
      <c r="AF59" s="40"/>
      <c r="AG59" s="40"/>
      <c r="AH59" s="40"/>
      <c r="AI59" s="40"/>
      <c r="AJ59" s="40"/>
      <c r="AK59" s="40"/>
      <c r="AL59" s="41"/>
      <c r="AM59" s="65"/>
      <c r="AN59" s="75"/>
      <c r="AO59" s="65"/>
      <c r="AP59" s="91"/>
      <c r="AQ59" s="65"/>
      <c r="AR59" s="92"/>
    </row>
    <row r="60" spans="1:44" s="6" customFormat="1" ht="38.25">
      <c r="A60" s="11">
        <v>56</v>
      </c>
      <c r="B60" s="4" t="s">
        <v>17</v>
      </c>
      <c r="C60" s="3" t="s">
        <v>506</v>
      </c>
      <c r="D60" s="3" t="s">
        <v>17</v>
      </c>
      <c r="E60" s="3">
        <v>90018490756</v>
      </c>
      <c r="F60" s="3" t="s">
        <v>16</v>
      </c>
      <c r="G60" s="3" t="s">
        <v>803</v>
      </c>
      <c r="H60" s="3" t="s">
        <v>18</v>
      </c>
      <c r="I60" s="3" t="s">
        <v>19</v>
      </c>
      <c r="J60" s="3" t="s">
        <v>20</v>
      </c>
      <c r="K60" s="3" t="s">
        <v>21</v>
      </c>
      <c r="L60" s="3" t="s">
        <v>16</v>
      </c>
      <c r="M60" s="3" t="s">
        <v>803</v>
      </c>
      <c r="N60" s="19" t="s">
        <v>18</v>
      </c>
      <c r="O60" s="3" t="s">
        <v>19</v>
      </c>
      <c r="P60" s="3" t="s">
        <v>20</v>
      </c>
      <c r="Q60" s="17" t="s">
        <v>21</v>
      </c>
      <c r="R60" s="7">
        <v>1</v>
      </c>
      <c r="S60" s="85"/>
      <c r="T60" s="7">
        <v>20</v>
      </c>
      <c r="U60" s="7">
        <v>0</v>
      </c>
      <c r="V60" s="43">
        <v>8</v>
      </c>
      <c r="W60" s="11"/>
      <c r="X60" s="38">
        <f t="shared" si="0"/>
        <v>2</v>
      </c>
      <c r="Y60" s="37">
        <f t="shared" si="1"/>
        <v>2</v>
      </c>
      <c r="Z60" s="38" t="str">
        <f t="shared" si="2"/>
        <v> </v>
      </c>
      <c r="AA60" s="38" t="str">
        <f t="shared" si="3"/>
        <v> </v>
      </c>
      <c r="AB60" s="39">
        <f t="shared" si="4"/>
        <v>3</v>
      </c>
      <c r="AC60" s="37">
        <f t="shared" si="5"/>
        <v>3</v>
      </c>
      <c r="AD60" s="40" t="str">
        <f t="shared" si="6"/>
        <v> </v>
      </c>
      <c r="AE60" s="40" t="str">
        <f t="shared" si="7"/>
        <v> </v>
      </c>
      <c r="AF60" s="40" t="str">
        <f t="shared" si="8"/>
        <v> </v>
      </c>
      <c r="AG60" s="40" t="str">
        <f t="shared" si="9"/>
        <v> </v>
      </c>
      <c r="AH60" s="40" t="str">
        <f t="shared" si="10"/>
        <v> </v>
      </c>
      <c r="AI60" s="40" t="str">
        <f t="shared" si="11"/>
        <v> </v>
      </c>
      <c r="AJ60" s="40">
        <f t="shared" si="12"/>
        <v>15622.75</v>
      </c>
      <c r="AK60" s="40" t="str">
        <f t="shared" si="13"/>
        <v> </v>
      </c>
      <c r="AL60" s="41">
        <f t="shared" si="14"/>
        <v>15622.75</v>
      </c>
      <c r="AM60" s="65">
        <f t="shared" si="15"/>
        <v>15622.75</v>
      </c>
      <c r="AN60" s="75">
        <v>2694.61</v>
      </c>
      <c r="AO60" s="65">
        <f t="shared" si="16"/>
        <v>12928.14</v>
      </c>
      <c r="AP60" s="105"/>
      <c r="AR60" s="107"/>
    </row>
    <row r="61" spans="1:44" s="6" customFormat="1" ht="38.25">
      <c r="A61" s="11">
        <v>57</v>
      </c>
      <c r="B61" s="4" t="s">
        <v>824</v>
      </c>
      <c r="C61" s="3" t="s">
        <v>257</v>
      </c>
      <c r="D61" s="3" t="s">
        <v>825</v>
      </c>
      <c r="E61" s="3" t="s">
        <v>826</v>
      </c>
      <c r="F61" s="3" t="s">
        <v>823</v>
      </c>
      <c r="G61" s="3" t="s">
        <v>803</v>
      </c>
      <c r="H61" s="3" t="s">
        <v>827</v>
      </c>
      <c r="I61" s="3" t="s">
        <v>828</v>
      </c>
      <c r="J61" s="3" t="s">
        <v>829</v>
      </c>
      <c r="K61" s="3" t="s">
        <v>830</v>
      </c>
      <c r="L61" s="3" t="s">
        <v>823</v>
      </c>
      <c r="M61" s="3" t="s">
        <v>803</v>
      </c>
      <c r="N61" s="19" t="s">
        <v>831</v>
      </c>
      <c r="O61" s="3" t="s">
        <v>828</v>
      </c>
      <c r="P61" s="3" t="s">
        <v>829</v>
      </c>
      <c r="Q61" s="17" t="s">
        <v>830</v>
      </c>
      <c r="R61" s="7">
        <v>1</v>
      </c>
      <c r="S61" s="85"/>
      <c r="T61" s="7">
        <v>14</v>
      </c>
      <c r="U61" s="7">
        <v>0</v>
      </c>
      <c r="V61" s="43">
        <v>8</v>
      </c>
      <c r="W61" s="11"/>
      <c r="X61" s="38">
        <f t="shared" si="0"/>
        <v>2</v>
      </c>
      <c r="Y61" s="37">
        <f t="shared" si="1"/>
        <v>2</v>
      </c>
      <c r="Z61" s="38" t="str">
        <f t="shared" si="2"/>
        <v> </v>
      </c>
      <c r="AA61" s="38">
        <f t="shared" si="3"/>
        <v>2</v>
      </c>
      <c r="AB61" s="39" t="str">
        <f t="shared" si="4"/>
        <v> </v>
      </c>
      <c r="AC61" s="37">
        <f t="shared" si="5"/>
        <v>2</v>
      </c>
      <c r="AD61" s="40" t="str">
        <f t="shared" si="6"/>
        <v> </v>
      </c>
      <c r="AE61" s="40" t="str">
        <f t="shared" si="7"/>
        <v> </v>
      </c>
      <c r="AF61" s="40" t="str">
        <f t="shared" si="8"/>
        <v> </v>
      </c>
      <c r="AG61" s="40" t="str">
        <f t="shared" si="9"/>
        <v> </v>
      </c>
      <c r="AH61" s="40" t="str">
        <f t="shared" si="10"/>
        <v> </v>
      </c>
      <c r="AI61" s="40">
        <f t="shared" si="11"/>
        <v>12226.5</v>
      </c>
      <c r="AJ61" s="40" t="str">
        <f t="shared" si="12"/>
        <v> </v>
      </c>
      <c r="AK61" s="40" t="str">
        <f t="shared" si="13"/>
        <v> </v>
      </c>
      <c r="AL61" s="41">
        <f t="shared" si="14"/>
        <v>12226.5</v>
      </c>
      <c r="AM61" s="65">
        <f t="shared" si="15"/>
        <v>12226.5</v>
      </c>
      <c r="AN61" s="75">
        <v>2108.83</v>
      </c>
      <c r="AO61" s="65">
        <f t="shared" si="16"/>
        <v>10117.67</v>
      </c>
      <c r="AP61" s="105"/>
      <c r="AQ61" s="65"/>
      <c r="AR61" s="107"/>
    </row>
    <row r="62" spans="1:44" s="6" customFormat="1" ht="38.25">
      <c r="A62" s="11">
        <v>58</v>
      </c>
      <c r="B62" s="4" t="s">
        <v>39</v>
      </c>
      <c r="C62" s="3" t="s">
        <v>506</v>
      </c>
      <c r="D62" s="3" t="s">
        <v>40</v>
      </c>
      <c r="E62" s="3" t="s">
        <v>38</v>
      </c>
      <c r="F62" s="3" t="s">
        <v>968</v>
      </c>
      <c r="G62" s="3" t="s">
        <v>803</v>
      </c>
      <c r="H62" s="3" t="s">
        <v>41</v>
      </c>
      <c r="I62" s="3" t="s">
        <v>42</v>
      </c>
      <c r="J62" s="3" t="s">
        <v>43</v>
      </c>
      <c r="K62" s="3" t="s">
        <v>44</v>
      </c>
      <c r="L62" s="3" t="s">
        <v>968</v>
      </c>
      <c r="M62" s="3" t="s">
        <v>803</v>
      </c>
      <c r="N62" s="19" t="s">
        <v>45</v>
      </c>
      <c r="O62" s="3" t="s">
        <v>42</v>
      </c>
      <c r="P62" s="3" t="s">
        <v>43</v>
      </c>
      <c r="Q62" s="17" t="s">
        <v>44</v>
      </c>
      <c r="R62" s="7">
        <v>1</v>
      </c>
      <c r="S62" s="85"/>
      <c r="T62" s="7">
        <v>20</v>
      </c>
      <c r="U62" s="7">
        <v>0</v>
      </c>
      <c r="V62" s="43">
        <v>7</v>
      </c>
      <c r="W62" s="11"/>
      <c r="X62" s="38">
        <f t="shared" si="0"/>
        <v>2</v>
      </c>
      <c r="Y62" s="37">
        <f t="shared" si="1"/>
        <v>2</v>
      </c>
      <c r="Z62" s="38" t="str">
        <f t="shared" si="2"/>
        <v> </v>
      </c>
      <c r="AA62" s="38" t="str">
        <f t="shared" si="3"/>
        <v> </v>
      </c>
      <c r="AB62" s="39">
        <f t="shared" si="4"/>
        <v>3</v>
      </c>
      <c r="AC62" s="37">
        <f t="shared" si="5"/>
        <v>3</v>
      </c>
      <c r="AD62" s="40" t="str">
        <f t="shared" si="6"/>
        <v> </v>
      </c>
      <c r="AE62" s="40" t="str">
        <f t="shared" si="7"/>
        <v> </v>
      </c>
      <c r="AF62" s="40" t="str">
        <f t="shared" si="8"/>
        <v> </v>
      </c>
      <c r="AG62" s="40" t="str">
        <f t="shared" si="9"/>
        <v> </v>
      </c>
      <c r="AH62" s="40" t="str">
        <f t="shared" si="10"/>
        <v> </v>
      </c>
      <c r="AI62" s="40" t="str">
        <f t="shared" si="11"/>
        <v> </v>
      </c>
      <c r="AJ62" s="40">
        <f t="shared" si="12"/>
        <v>15622.75</v>
      </c>
      <c r="AK62" s="40" t="str">
        <f t="shared" si="13"/>
        <v> </v>
      </c>
      <c r="AL62" s="41">
        <f t="shared" si="14"/>
        <v>15622.75</v>
      </c>
      <c r="AM62" s="65">
        <f t="shared" si="15"/>
        <v>15622.75</v>
      </c>
      <c r="AN62" s="75">
        <v>2694.61</v>
      </c>
      <c r="AO62" s="65">
        <f t="shared" si="16"/>
        <v>12928.14</v>
      </c>
      <c r="AP62" s="105"/>
      <c r="AQ62" s="65"/>
      <c r="AR62" s="107"/>
    </row>
    <row r="63" spans="1:44" s="6" customFormat="1" ht="38.25">
      <c r="A63" s="11">
        <v>59</v>
      </c>
      <c r="B63" s="4" t="s">
        <v>39</v>
      </c>
      <c r="C63" s="3" t="s">
        <v>506</v>
      </c>
      <c r="D63" s="3" t="s">
        <v>40</v>
      </c>
      <c r="E63" s="3" t="s">
        <v>38</v>
      </c>
      <c r="F63" s="3" t="s">
        <v>968</v>
      </c>
      <c r="G63" s="3" t="s">
        <v>803</v>
      </c>
      <c r="H63" s="3" t="s">
        <v>41</v>
      </c>
      <c r="I63" s="3" t="s">
        <v>42</v>
      </c>
      <c r="J63" s="3" t="s">
        <v>43</v>
      </c>
      <c r="K63" s="3" t="s">
        <v>44</v>
      </c>
      <c r="L63" s="3" t="s">
        <v>968</v>
      </c>
      <c r="M63" s="3" t="s">
        <v>803</v>
      </c>
      <c r="N63" s="19" t="s">
        <v>51</v>
      </c>
      <c r="O63" s="3" t="s">
        <v>42</v>
      </c>
      <c r="P63" s="3" t="s">
        <v>43</v>
      </c>
      <c r="Q63" s="17" t="s">
        <v>44</v>
      </c>
      <c r="R63" s="7">
        <v>1</v>
      </c>
      <c r="S63" s="85"/>
      <c r="T63" s="78">
        <v>15</v>
      </c>
      <c r="U63" s="78">
        <v>0</v>
      </c>
      <c r="V63" s="79">
        <v>7</v>
      </c>
      <c r="W63" s="80"/>
      <c r="X63" s="38">
        <f t="shared" si="0"/>
        <v>2</v>
      </c>
      <c r="Y63" s="37">
        <f t="shared" si="1"/>
        <v>2</v>
      </c>
      <c r="Z63" s="38" t="str">
        <f t="shared" si="2"/>
        <v> </v>
      </c>
      <c r="AA63" s="38">
        <f t="shared" si="3"/>
        <v>2</v>
      </c>
      <c r="AB63" s="39" t="str">
        <f t="shared" si="4"/>
        <v> </v>
      </c>
      <c r="AC63" s="37">
        <f t="shared" si="5"/>
        <v>2</v>
      </c>
      <c r="AD63" s="40" t="str">
        <f t="shared" si="6"/>
        <v> </v>
      </c>
      <c r="AE63" s="40" t="str">
        <f t="shared" si="7"/>
        <v> </v>
      </c>
      <c r="AF63" s="40" t="str">
        <f t="shared" si="8"/>
        <v> </v>
      </c>
      <c r="AG63" s="40" t="str">
        <f t="shared" si="9"/>
        <v> </v>
      </c>
      <c r="AH63" s="40" t="str">
        <f t="shared" si="10"/>
        <v> </v>
      </c>
      <c r="AI63" s="40">
        <f t="shared" si="11"/>
        <v>12226.5</v>
      </c>
      <c r="AJ63" s="40" t="str">
        <f t="shared" si="12"/>
        <v> </v>
      </c>
      <c r="AK63" s="40" t="str">
        <f t="shared" si="13"/>
        <v> </v>
      </c>
      <c r="AL63" s="41">
        <f t="shared" si="14"/>
        <v>12226.5</v>
      </c>
      <c r="AM63" s="65">
        <f t="shared" si="15"/>
        <v>12226.5</v>
      </c>
      <c r="AN63" s="75">
        <v>2694.61</v>
      </c>
      <c r="AO63" s="65">
        <f t="shared" si="16"/>
        <v>9531.89</v>
      </c>
      <c r="AP63" s="105"/>
      <c r="AQ63" s="65"/>
      <c r="AR63" s="107"/>
    </row>
    <row r="64" spans="1:44" s="6" customFormat="1" ht="51">
      <c r="A64" s="11">
        <v>60</v>
      </c>
      <c r="B64" s="4" t="s">
        <v>24</v>
      </c>
      <c r="C64" s="3" t="s">
        <v>506</v>
      </c>
      <c r="D64" s="3" t="s">
        <v>24</v>
      </c>
      <c r="E64" s="3" t="s">
        <v>23</v>
      </c>
      <c r="F64" s="3" t="s">
        <v>22</v>
      </c>
      <c r="G64" s="3" t="s">
        <v>803</v>
      </c>
      <c r="H64" s="3" t="s">
        <v>25</v>
      </c>
      <c r="I64" s="3" t="s">
        <v>26</v>
      </c>
      <c r="J64" s="3" t="s">
        <v>27</v>
      </c>
      <c r="K64" s="3" t="s">
        <v>28</v>
      </c>
      <c r="L64" s="3" t="s">
        <v>22</v>
      </c>
      <c r="M64" s="3" t="s">
        <v>803</v>
      </c>
      <c r="N64" s="19" t="s">
        <v>29</v>
      </c>
      <c r="O64" s="3" t="s">
        <v>30</v>
      </c>
      <c r="P64" s="3" t="s">
        <v>31</v>
      </c>
      <c r="Q64" s="17" t="s">
        <v>28</v>
      </c>
      <c r="R64" s="7">
        <v>1</v>
      </c>
      <c r="S64" s="85"/>
      <c r="T64" s="78">
        <v>17</v>
      </c>
      <c r="U64" s="78">
        <v>0</v>
      </c>
      <c r="V64" s="79">
        <v>6</v>
      </c>
      <c r="W64" s="81"/>
      <c r="X64" s="38">
        <f t="shared" si="0"/>
        <v>1</v>
      </c>
      <c r="Y64" s="37">
        <f t="shared" si="1"/>
        <v>1</v>
      </c>
      <c r="Z64" s="38" t="str">
        <f t="shared" si="2"/>
        <v> </v>
      </c>
      <c r="AA64" s="38">
        <f t="shared" si="3"/>
        <v>2</v>
      </c>
      <c r="AB64" s="39" t="str">
        <f t="shared" si="4"/>
        <v> </v>
      </c>
      <c r="AC64" s="37">
        <f t="shared" si="5"/>
        <v>2</v>
      </c>
      <c r="AD64" s="40" t="str">
        <f t="shared" si="6"/>
        <v> </v>
      </c>
      <c r="AE64" s="40">
        <f t="shared" si="7"/>
        <v>8830.25</v>
      </c>
      <c r="AF64" s="40" t="str">
        <f t="shared" si="8"/>
        <v> </v>
      </c>
      <c r="AG64" s="40" t="str">
        <f t="shared" si="9"/>
        <v> </v>
      </c>
      <c r="AH64" s="40" t="str">
        <f t="shared" si="10"/>
        <v> </v>
      </c>
      <c r="AI64" s="40" t="str">
        <f t="shared" si="11"/>
        <v> </v>
      </c>
      <c r="AJ64" s="40" t="str">
        <f t="shared" si="12"/>
        <v> </v>
      </c>
      <c r="AK64" s="40" t="str">
        <f t="shared" si="13"/>
        <v> </v>
      </c>
      <c r="AL64" s="41">
        <f t="shared" si="14"/>
        <v>8830.25</v>
      </c>
      <c r="AM64" s="65">
        <f t="shared" si="15"/>
        <v>8830.25</v>
      </c>
      <c r="AN64" s="75">
        <v>1523.04</v>
      </c>
      <c r="AO64" s="65">
        <f t="shared" si="16"/>
        <v>7307.21</v>
      </c>
      <c r="AP64" s="105"/>
      <c r="AQ64" s="65"/>
      <c r="AR64" s="107"/>
    </row>
    <row r="65" spans="1:44" s="6" customFormat="1" ht="51">
      <c r="A65" s="11">
        <v>61</v>
      </c>
      <c r="B65" s="4" t="s">
        <v>976</v>
      </c>
      <c r="C65" s="3" t="s">
        <v>493</v>
      </c>
      <c r="D65" s="3" t="s">
        <v>977</v>
      </c>
      <c r="E65" s="3">
        <v>83001150750</v>
      </c>
      <c r="F65" s="3" t="s">
        <v>978</v>
      </c>
      <c r="G65" s="3" t="s">
        <v>803</v>
      </c>
      <c r="H65" s="3" t="s">
        <v>979</v>
      </c>
      <c r="I65" s="3" t="s">
        <v>980</v>
      </c>
      <c r="J65" s="3" t="s">
        <v>981</v>
      </c>
      <c r="K65" s="3" t="s">
        <v>982</v>
      </c>
      <c r="L65" s="3" t="s">
        <v>978</v>
      </c>
      <c r="M65" s="3" t="s">
        <v>803</v>
      </c>
      <c r="N65" s="19" t="s">
        <v>983</v>
      </c>
      <c r="O65" s="3" t="s">
        <v>984</v>
      </c>
      <c r="P65" s="3" t="s">
        <v>981</v>
      </c>
      <c r="Q65" s="17" t="s">
        <v>982</v>
      </c>
      <c r="R65" s="7">
        <v>1</v>
      </c>
      <c r="S65" s="85" t="s">
        <v>548</v>
      </c>
      <c r="T65" s="78">
        <v>13</v>
      </c>
      <c r="U65" s="78">
        <v>0</v>
      </c>
      <c r="V65" s="79">
        <v>9</v>
      </c>
      <c r="W65" s="81">
        <v>17</v>
      </c>
      <c r="X65" s="38">
        <f t="shared" si="0"/>
        <v>2</v>
      </c>
      <c r="Y65" s="37">
        <f t="shared" si="1"/>
        <v>2</v>
      </c>
      <c r="Z65" s="38">
        <f t="shared" si="2"/>
        <v>1</v>
      </c>
      <c r="AA65" s="38" t="str">
        <f t="shared" si="3"/>
        <v> </v>
      </c>
      <c r="AB65" s="39" t="str">
        <f t="shared" si="4"/>
        <v> </v>
      </c>
      <c r="AC65" s="37">
        <f t="shared" si="5"/>
        <v>1</v>
      </c>
      <c r="AD65" s="40" t="str">
        <f t="shared" si="6"/>
        <v> </v>
      </c>
      <c r="AE65" s="40" t="str">
        <f t="shared" si="7"/>
        <v> </v>
      </c>
      <c r="AF65" s="40" t="str">
        <f t="shared" si="8"/>
        <v> </v>
      </c>
      <c r="AG65" s="40" t="str">
        <f t="shared" si="9"/>
        <v> </v>
      </c>
      <c r="AH65" s="40">
        <f t="shared" si="10"/>
        <v>8830.25</v>
      </c>
      <c r="AI65" s="40" t="str">
        <f t="shared" si="11"/>
        <v> </v>
      </c>
      <c r="AJ65" s="40" t="str">
        <f t="shared" si="12"/>
        <v> </v>
      </c>
      <c r="AK65" s="40" t="str">
        <f t="shared" si="13"/>
        <v> </v>
      </c>
      <c r="AL65" s="41"/>
      <c r="AM65" s="65">
        <v>1000</v>
      </c>
      <c r="AN65" s="75">
        <v>0</v>
      </c>
      <c r="AO65" s="65">
        <f t="shared" si="16"/>
        <v>1000</v>
      </c>
      <c r="AP65" s="105"/>
      <c r="AQ65" s="65"/>
      <c r="AR65" s="107"/>
    </row>
    <row r="66" spans="1:44" s="6" customFormat="1" ht="36" customHeight="1">
      <c r="A66" s="11">
        <v>62</v>
      </c>
      <c r="B66" s="4" t="s">
        <v>33</v>
      </c>
      <c r="C66" s="3" t="s">
        <v>506</v>
      </c>
      <c r="D66" s="3" t="s">
        <v>33</v>
      </c>
      <c r="E66" s="3" t="s">
        <v>32</v>
      </c>
      <c r="F66" s="3" t="s">
        <v>975</v>
      </c>
      <c r="G66" s="3" t="s">
        <v>803</v>
      </c>
      <c r="H66" s="3" t="s">
        <v>34</v>
      </c>
      <c r="I66" s="3" t="s">
        <v>35</v>
      </c>
      <c r="J66" s="3" t="s">
        <v>35</v>
      </c>
      <c r="K66" s="3" t="s">
        <v>36</v>
      </c>
      <c r="L66" s="3" t="s">
        <v>975</v>
      </c>
      <c r="M66" s="3" t="s">
        <v>803</v>
      </c>
      <c r="N66" s="19" t="s">
        <v>37</v>
      </c>
      <c r="O66" s="3" t="s">
        <v>35</v>
      </c>
      <c r="P66" s="3" t="s">
        <v>35</v>
      </c>
      <c r="Q66" s="17" t="s">
        <v>36</v>
      </c>
      <c r="R66" s="7">
        <v>1</v>
      </c>
      <c r="S66" s="85"/>
      <c r="T66" s="7">
        <v>20</v>
      </c>
      <c r="U66" s="7">
        <v>0</v>
      </c>
      <c r="V66" s="43">
        <v>5</v>
      </c>
      <c r="W66" s="11"/>
      <c r="X66" s="38">
        <f t="shared" si="0"/>
        <v>1</v>
      </c>
      <c r="Y66" s="37">
        <f t="shared" si="1"/>
        <v>1</v>
      </c>
      <c r="Z66" s="38" t="str">
        <f t="shared" si="2"/>
        <v> </v>
      </c>
      <c r="AA66" s="38" t="str">
        <f t="shared" si="3"/>
        <v> </v>
      </c>
      <c r="AB66" s="39">
        <f t="shared" si="4"/>
        <v>3</v>
      </c>
      <c r="AC66" s="37">
        <f t="shared" si="5"/>
        <v>3</v>
      </c>
      <c r="AD66" s="40" t="str">
        <f t="shared" si="6"/>
        <v> </v>
      </c>
      <c r="AE66" s="40" t="str">
        <f t="shared" si="7"/>
        <v> </v>
      </c>
      <c r="AF66" s="40">
        <f t="shared" si="8"/>
        <v>12226.5</v>
      </c>
      <c r="AG66" s="40" t="str">
        <f t="shared" si="9"/>
        <v> </v>
      </c>
      <c r="AH66" s="40" t="str">
        <f t="shared" si="10"/>
        <v> </v>
      </c>
      <c r="AI66" s="40" t="str">
        <f t="shared" si="11"/>
        <v> </v>
      </c>
      <c r="AJ66" s="40" t="str">
        <f t="shared" si="12"/>
        <v> </v>
      </c>
      <c r="AK66" s="40" t="str">
        <f t="shared" si="13"/>
        <v> </v>
      </c>
      <c r="AL66" s="41">
        <f t="shared" si="14"/>
        <v>12226.5</v>
      </c>
      <c r="AM66" s="65">
        <f t="shared" si="15"/>
        <v>12226.5</v>
      </c>
      <c r="AN66" s="75">
        <v>2108.83</v>
      </c>
      <c r="AO66" s="65">
        <f t="shared" si="16"/>
        <v>10117.67</v>
      </c>
      <c r="AP66" s="105"/>
      <c r="AQ66" s="65"/>
      <c r="AR66" s="107"/>
    </row>
    <row r="67" spans="1:44" s="6" customFormat="1" ht="45.75" customHeight="1">
      <c r="A67" s="11">
        <v>63</v>
      </c>
      <c r="B67" s="4" t="s">
        <v>805</v>
      </c>
      <c r="C67" s="3" t="s">
        <v>257</v>
      </c>
      <c r="D67" s="3" t="s">
        <v>806</v>
      </c>
      <c r="E67" s="3" t="s">
        <v>807</v>
      </c>
      <c r="F67" s="3" t="s">
        <v>808</v>
      </c>
      <c r="G67" s="3" t="s">
        <v>803</v>
      </c>
      <c r="H67" s="3" t="s">
        <v>809</v>
      </c>
      <c r="I67" s="3" t="s">
        <v>810</v>
      </c>
      <c r="J67" s="3" t="s">
        <v>811</v>
      </c>
      <c r="K67" s="3" t="s">
        <v>812</v>
      </c>
      <c r="L67" s="3" t="s">
        <v>813</v>
      </c>
      <c r="M67" s="3" t="s">
        <v>803</v>
      </c>
      <c r="N67" s="19" t="s">
        <v>814</v>
      </c>
      <c r="O67" s="3" t="s">
        <v>811</v>
      </c>
      <c r="P67" s="3" t="s">
        <v>811</v>
      </c>
      <c r="Q67" s="17" t="s">
        <v>815</v>
      </c>
      <c r="R67" s="7">
        <v>1</v>
      </c>
      <c r="S67" s="85"/>
      <c r="T67" s="7">
        <v>16</v>
      </c>
      <c r="U67" s="7">
        <v>0</v>
      </c>
      <c r="V67" s="43">
        <v>7</v>
      </c>
      <c r="W67" s="11"/>
      <c r="X67" s="38">
        <f t="shared" si="0"/>
        <v>2</v>
      </c>
      <c r="Y67" s="37">
        <f t="shared" si="1"/>
        <v>2</v>
      </c>
      <c r="Z67" s="38" t="str">
        <f t="shared" si="2"/>
        <v> </v>
      </c>
      <c r="AA67" s="38">
        <f t="shared" si="3"/>
        <v>2</v>
      </c>
      <c r="AB67" s="39" t="str">
        <f t="shared" si="4"/>
        <v> </v>
      </c>
      <c r="AC67" s="37">
        <f t="shared" si="5"/>
        <v>2</v>
      </c>
      <c r="AD67" s="40" t="str">
        <f t="shared" si="6"/>
        <v> </v>
      </c>
      <c r="AE67" s="40" t="str">
        <f t="shared" si="7"/>
        <v> </v>
      </c>
      <c r="AF67" s="40" t="str">
        <f t="shared" si="8"/>
        <v> </v>
      </c>
      <c r="AG67" s="40" t="str">
        <f t="shared" si="9"/>
        <v> </v>
      </c>
      <c r="AH67" s="40" t="str">
        <f t="shared" si="10"/>
        <v> </v>
      </c>
      <c r="AI67" s="40">
        <f t="shared" si="11"/>
        <v>12226.5</v>
      </c>
      <c r="AJ67" s="40" t="str">
        <f t="shared" si="12"/>
        <v> </v>
      </c>
      <c r="AK67" s="40" t="str">
        <f t="shared" si="13"/>
        <v> </v>
      </c>
      <c r="AL67" s="41">
        <f t="shared" si="14"/>
        <v>12226.5</v>
      </c>
      <c r="AM67" s="65">
        <f t="shared" si="15"/>
        <v>12226.5</v>
      </c>
      <c r="AN67" s="75">
        <v>2108.83</v>
      </c>
      <c r="AO67" s="65">
        <f aca="true" t="shared" si="17" ref="AO67:AO96">AM67-AN67</f>
        <v>10117.67</v>
      </c>
      <c r="AP67" s="105"/>
      <c r="AQ67" s="65"/>
      <c r="AR67" s="107"/>
    </row>
    <row r="68" spans="1:44" s="6" customFormat="1" ht="42.75" customHeight="1">
      <c r="A68" s="11">
        <v>64</v>
      </c>
      <c r="B68" s="4" t="s">
        <v>816</v>
      </c>
      <c r="C68" s="3" t="s">
        <v>257</v>
      </c>
      <c r="D68" s="3" t="s">
        <v>817</v>
      </c>
      <c r="E68" s="3">
        <v>1093321006</v>
      </c>
      <c r="F68" s="3" t="s">
        <v>275</v>
      </c>
      <c r="G68" s="3" t="s">
        <v>803</v>
      </c>
      <c r="H68" s="3" t="s">
        <v>818</v>
      </c>
      <c r="I68" s="3" t="s">
        <v>277</v>
      </c>
      <c r="J68" s="3" t="s">
        <v>819</v>
      </c>
      <c r="K68" s="3" t="s">
        <v>820</v>
      </c>
      <c r="L68" s="3" t="s">
        <v>804</v>
      </c>
      <c r="M68" s="3" t="s">
        <v>803</v>
      </c>
      <c r="N68" s="19" t="s">
        <v>821</v>
      </c>
      <c r="O68" s="3" t="s">
        <v>822</v>
      </c>
      <c r="P68" s="3" t="s">
        <v>819</v>
      </c>
      <c r="Q68" s="17" t="s">
        <v>820</v>
      </c>
      <c r="R68" s="7">
        <v>1</v>
      </c>
      <c r="S68" s="85"/>
      <c r="T68" s="7">
        <v>20</v>
      </c>
      <c r="U68" s="7">
        <v>1</v>
      </c>
      <c r="V68" s="43">
        <v>6</v>
      </c>
      <c r="W68" s="11"/>
      <c r="X68" s="38">
        <f t="shared" si="0"/>
        <v>1</v>
      </c>
      <c r="Y68" s="37">
        <f t="shared" si="1"/>
        <v>1</v>
      </c>
      <c r="Z68" s="38" t="str">
        <f t="shared" si="2"/>
        <v> </v>
      </c>
      <c r="AA68" s="38" t="str">
        <f t="shared" si="3"/>
        <v> </v>
      </c>
      <c r="AB68" s="39">
        <f t="shared" si="4"/>
        <v>3</v>
      </c>
      <c r="AC68" s="37">
        <f t="shared" si="5"/>
        <v>3</v>
      </c>
      <c r="AD68" s="40" t="str">
        <f t="shared" si="6"/>
        <v> </v>
      </c>
      <c r="AE68" s="40" t="str">
        <f t="shared" si="7"/>
        <v> </v>
      </c>
      <c r="AF68" s="40">
        <f t="shared" si="8"/>
        <v>12226.5</v>
      </c>
      <c r="AG68" s="40" t="str">
        <f t="shared" si="9"/>
        <v> </v>
      </c>
      <c r="AH68" s="40" t="str">
        <f t="shared" si="10"/>
        <v> </v>
      </c>
      <c r="AI68" s="40" t="str">
        <f t="shared" si="11"/>
        <v> </v>
      </c>
      <c r="AJ68" s="40" t="str">
        <f t="shared" si="12"/>
        <v> </v>
      </c>
      <c r="AK68" s="40" t="str">
        <f t="shared" si="13"/>
        <v> </v>
      </c>
      <c r="AL68" s="41">
        <f t="shared" si="14"/>
        <v>12226.5</v>
      </c>
      <c r="AM68" s="65">
        <f t="shared" si="15"/>
        <v>12226.5</v>
      </c>
      <c r="AN68" s="75">
        <v>2108.83</v>
      </c>
      <c r="AO68" s="65">
        <f t="shared" si="17"/>
        <v>10117.67</v>
      </c>
      <c r="AP68" s="105"/>
      <c r="AQ68" s="65">
        <v>1500</v>
      </c>
      <c r="AR68" s="107"/>
    </row>
    <row r="69" spans="1:44" s="6" customFormat="1" ht="56.25">
      <c r="A69" s="11">
        <v>65</v>
      </c>
      <c r="B69" s="4" t="s">
        <v>960</v>
      </c>
      <c r="C69" s="3" t="s">
        <v>257</v>
      </c>
      <c r="D69" s="3" t="s">
        <v>961</v>
      </c>
      <c r="E69" s="3" t="s">
        <v>959</v>
      </c>
      <c r="F69" s="3" t="s">
        <v>962</v>
      </c>
      <c r="G69" s="3" t="s">
        <v>803</v>
      </c>
      <c r="H69" s="3" t="s">
        <v>963</v>
      </c>
      <c r="I69" s="3" t="s">
        <v>964</v>
      </c>
      <c r="J69" s="3" t="s">
        <v>756</v>
      </c>
      <c r="K69" s="3" t="s">
        <v>965</v>
      </c>
      <c r="L69" s="3" t="s">
        <v>962</v>
      </c>
      <c r="M69" s="3" t="s">
        <v>803</v>
      </c>
      <c r="N69" s="19" t="s">
        <v>966</v>
      </c>
      <c r="O69" s="3" t="s">
        <v>964</v>
      </c>
      <c r="P69" s="3" t="s">
        <v>756</v>
      </c>
      <c r="Q69" s="17" t="s">
        <v>967</v>
      </c>
      <c r="R69" s="7">
        <v>1</v>
      </c>
      <c r="S69" s="85"/>
      <c r="T69" s="78">
        <v>10</v>
      </c>
      <c r="U69" s="78">
        <v>0</v>
      </c>
      <c r="V69" s="79">
        <v>5</v>
      </c>
      <c r="W69" s="11"/>
      <c r="X69" s="38">
        <f t="shared" si="0"/>
        <v>1</v>
      </c>
      <c r="Y69" s="37">
        <f t="shared" si="1"/>
        <v>1</v>
      </c>
      <c r="Z69" s="38">
        <f t="shared" si="2"/>
        <v>1</v>
      </c>
      <c r="AA69" s="38" t="str">
        <f t="shared" si="3"/>
        <v> </v>
      </c>
      <c r="AB69" s="39" t="str">
        <f t="shared" si="4"/>
        <v> </v>
      </c>
      <c r="AC69" s="37">
        <f t="shared" si="5"/>
        <v>1</v>
      </c>
      <c r="AD69" s="40">
        <f t="shared" si="6"/>
        <v>6792.5</v>
      </c>
      <c r="AE69" s="40" t="str">
        <f t="shared" si="7"/>
        <v> </v>
      </c>
      <c r="AF69" s="40" t="str">
        <f t="shared" si="8"/>
        <v> </v>
      </c>
      <c r="AG69" s="40" t="str">
        <f t="shared" si="9"/>
        <v> </v>
      </c>
      <c r="AH69" s="40" t="str">
        <f t="shared" si="10"/>
        <v> </v>
      </c>
      <c r="AI69" s="40" t="str">
        <f t="shared" si="11"/>
        <v> </v>
      </c>
      <c r="AJ69" s="40" t="str">
        <f t="shared" si="12"/>
        <v> </v>
      </c>
      <c r="AK69" s="40" t="str">
        <f t="shared" si="13"/>
        <v> </v>
      </c>
      <c r="AL69" s="41">
        <f t="shared" si="14"/>
        <v>6792.5</v>
      </c>
      <c r="AM69" s="65">
        <f t="shared" si="15"/>
        <v>6792.5</v>
      </c>
      <c r="AN69" s="75">
        <v>1171.57</v>
      </c>
      <c r="AO69" s="65">
        <f t="shared" si="17"/>
        <v>5620.93</v>
      </c>
      <c r="AP69" s="105"/>
      <c r="AQ69" s="65"/>
      <c r="AR69" s="107"/>
    </row>
    <row r="70" spans="1:44" s="6" customFormat="1" ht="38.25">
      <c r="A70" s="11">
        <v>66</v>
      </c>
      <c r="B70" s="4" t="s">
        <v>873</v>
      </c>
      <c r="C70" s="3" t="s">
        <v>257</v>
      </c>
      <c r="D70" s="3" t="s">
        <v>874</v>
      </c>
      <c r="E70" s="3">
        <v>2569960582</v>
      </c>
      <c r="F70" s="3" t="s">
        <v>808</v>
      </c>
      <c r="G70" s="3" t="s">
        <v>803</v>
      </c>
      <c r="H70" s="3" t="s">
        <v>875</v>
      </c>
      <c r="I70" s="3" t="s">
        <v>876</v>
      </c>
      <c r="J70" s="3" t="s">
        <v>876</v>
      </c>
      <c r="K70" s="3" t="s">
        <v>877</v>
      </c>
      <c r="L70" s="3" t="s">
        <v>878</v>
      </c>
      <c r="M70" s="3" t="s">
        <v>803</v>
      </c>
      <c r="N70" s="19" t="s">
        <v>879</v>
      </c>
      <c r="O70" s="3" t="s">
        <v>876</v>
      </c>
      <c r="P70" s="3" t="s">
        <v>876</v>
      </c>
      <c r="Q70" s="17" t="s">
        <v>877</v>
      </c>
      <c r="R70" s="7">
        <v>1</v>
      </c>
      <c r="S70" s="85"/>
      <c r="T70" s="78">
        <v>16</v>
      </c>
      <c r="U70" s="78">
        <v>0</v>
      </c>
      <c r="V70" s="79">
        <v>7</v>
      </c>
      <c r="W70" s="11"/>
      <c r="X70" s="38">
        <f aca="true" t="shared" si="18" ref="X70:X97">IF(AND(V70&lt;7,V70&gt;4),1,2)</f>
        <v>2</v>
      </c>
      <c r="Y70" s="37">
        <f aca="true" t="shared" si="19" ref="Y70:Y97">IF(V70&gt;4,X70," ")</f>
        <v>2</v>
      </c>
      <c r="Z70" s="38" t="str">
        <f aca="true" t="shared" si="20" ref="Z70:Z97">IF(AND(T70&gt;9,T70&lt;14),1," ")</f>
        <v> </v>
      </c>
      <c r="AA70" s="38">
        <f aca="true" t="shared" si="21" ref="AA70:AA97">IF(AND(T70&gt;13,T70&lt;18),2," ")</f>
        <v>2</v>
      </c>
      <c r="AB70" s="39" t="str">
        <f aca="true" t="shared" si="22" ref="AB70:AB97">IF(AND(T70&gt;17,T70&lt;21),3," ")</f>
        <v> </v>
      </c>
      <c r="AC70" s="37">
        <f aca="true" t="shared" si="23" ref="AC70:AC97">SUM(Z70:AB70)</f>
        <v>2</v>
      </c>
      <c r="AD70" s="40" t="str">
        <f aca="true" t="shared" si="24" ref="AD70:AD97">IF(AND($Y70=1,$AC70=1),6792.5," ")</f>
        <v> </v>
      </c>
      <c r="AE70" s="40" t="str">
        <f aca="true" t="shared" si="25" ref="AE70:AE97">IF(AND($Y70=1,$AC70=2),8830.25," ")</f>
        <v> </v>
      </c>
      <c r="AF70" s="40" t="str">
        <f aca="true" t="shared" si="26" ref="AF70:AF97">IF(AND($Y70=1,$AC70=3),12226.5," ")</f>
        <v> </v>
      </c>
      <c r="AG70" s="40" t="str">
        <f aca="true" t="shared" si="27" ref="AG70:AG97">IF(AND($Y70=1,$AC70=4),16981.25," ")</f>
        <v> </v>
      </c>
      <c r="AH70" s="40" t="str">
        <f aca="true" t="shared" si="28" ref="AH70:AH97">IF(AND($Y70=2,$AC70=1),8830.25," ")</f>
        <v> </v>
      </c>
      <c r="AI70" s="40">
        <f aca="true" t="shared" si="29" ref="AI70:AI97">IF(AND($Y70=2,$AC70=2),12226.5," ")</f>
        <v>12226.5</v>
      </c>
      <c r="AJ70" s="40" t="str">
        <f aca="true" t="shared" si="30" ref="AJ70:AJ97">IF(AND($Y70=2,$AC70=3),15622.75," ")</f>
        <v> </v>
      </c>
      <c r="AK70" s="40" t="str">
        <f aca="true" t="shared" si="31" ref="AK70:AK97">IF(AND($Y70=2,$AC70=4),20377.5," ")</f>
        <v> </v>
      </c>
      <c r="AL70" s="41">
        <f aca="true" t="shared" si="32" ref="AL70:AL97">SUM(AD70:AK70)</f>
        <v>12226.5</v>
      </c>
      <c r="AM70" s="65">
        <f aca="true" t="shared" si="33" ref="AM70:AM97">AL70/100*100</f>
        <v>12226.5</v>
      </c>
      <c r="AN70" s="75">
        <v>2108.83</v>
      </c>
      <c r="AO70" s="65">
        <f t="shared" si="17"/>
        <v>10117.67</v>
      </c>
      <c r="AP70" s="105"/>
      <c r="AQ70" s="65"/>
      <c r="AR70" s="107"/>
    </row>
    <row r="71" spans="1:44" s="6" customFormat="1" ht="38.25">
      <c r="A71" s="11">
        <v>67</v>
      </c>
      <c r="B71" s="4" t="s">
        <v>10</v>
      </c>
      <c r="C71" s="3" t="s">
        <v>506</v>
      </c>
      <c r="D71" s="3" t="s">
        <v>10</v>
      </c>
      <c r="E71" s="3" t="s">
        <v>11</v>
      </c>
      <c r="F71" s="3" t="s">
        <v>9</v>
      </c>
      <c r="G71" s="3" t="s">
        <v>803</v>
      </c>
      <c r="H71" s="3" t="s">
        <v>12</v>
      </c>
      <c r="I71" s="3" t="s">
        <v>13</v>
      </c>
      <c r="J71" s="3" t="s">
        <v>14</v>
      </c>
      <c r="K71" s="3" t="s">
        <v>15</v>
      </c>
      <c r="L71" s="3" t="s">
        <v>9</v>
      </c>
      <c r="M71" s="3" t="s">
        <v>803</v>
      </c>
      <c r="N71" s="19" t="s">
        <v>12</v>
      </c>
      <c r="O71" s="3" t="s">
        <v>13</v>
      </c>
      <c r="P71" s="3" t="s">
        <v>14</v>
      </c>
      <c r="Q71" s="17" t="s">
        <v>15</v>
      </c>
      <c r="R71" s="7">
        <v>1</v>
      </c>
      <c r="S71" s="85"/>
      <c r="T71" s="78">
        <v>10</v>
      </c>
      <c r="U71" s="78">
        <v>0</v>
      </c>
      <c r="V71" s="79">
        <v>5</v>
      </c>
      <c r="W71" s="11"/>
      <c r="X71" s="38">
        <f t="shared" si="18"/>
        <v>1</v>
      </c>
      <c r="Y71" s="37">
        <f t="shared" si="19"/>
        <v>1</v>
      </c>
      <c r="Z71" s="38">
        <f t="shared" si="20"/>
        <v>1</v>
      </c>
      <c r="AA71" s="38" t="str">
        <f t="shared" si="21"/>
        <v> </v>
      </c>
      <c r="AB71" s="39" t="str">
        <f t="shared" si="22"/>
        <v> </v>
      </c>
      <c r="AC71" s="37">
        <f t="shared" si="23"/>
        <v>1</v>
      </c>
      <c r="AD71" s="40">
        <f t="shared" si="24"/>
        <v>6792.5</v>
      </c>
      <c r="AE71" s="40" t="str">
        <f t="shared" si="25"/>
        <v> </v>
      </c>
      <c r="AF71" s="40" t="str">
        <f t="shared" si="26"/>
        <v> </v>
      </c>
      <c r="AG71" s="40" t="str">
        <f t="shared" si="27"/>
        <v> </v>
      </c>
      <c r="AH71" s="40" t="str">
        <f t="shared" si="28"/>
        <v> </v>
      </c>
      <c r="AI71" s="40" t="str">
        <f t="shared" si="29"/>
        <v> </v>
      </c>
      <c r="AJ71" s="40" t="str">
        <f t="shared" si="30"/>
        <v> </v>
      </c>
      <c r="AK71" s="40" t="str">
        <f t="shared" si="31"/>
        <v> </v>
      </c>
      <c r="AL71" s="41">
        <f t="shared" si="32"/>
        <v>6792.5</v>
      </c>
      <c r="AM71" s="65">
        <f t="shared" si="33"/>
        <v>6792.5</v>
      </c>
      <c r="AN71" s="75">
        <v>1171.57</v>
      </c>
      <c r="AO71" s="65">
        <f t="shared" si="17"/>
        <v>5620.93</v>
      </c>
      <c r="AP71" s="105"/>
      <c r="AQ71" s="65"/>
      <c r="AR71" s="107"/>
    </row>
    <row r="72" spans="1:44" s="6" customFormat="1" ht="51">
      <c r="A72" s="11">
        <v>68</v>
      </c>
      <c r="B72" s="4" t="s">
        <v>2</v>
      </c>
      <c r="C72" s="3" t="s">
        <v>506</v>
      </c>
      <c r="D72" s="3" t="s">
        <v>2</v>
      </c>
      <c r="E72" s="3" t="s">
        <v>1</v>
      </c>
      <c r="F72" s="3" t="s">
        <v>0</v>
      </c>
      <c r="G72" s="3" t="s">
        <v>803</v>
      </c>
      <c r="H72" s="3" t="s">
        <v>3</v>
      </c>
      <c r="I72" s="3" t="s">
        <v>4</v>
      </c>
      <c r="J72" s="3" t="s">
        <v>4</v>
      </c>
      <c r="K72" s="3" t="s">
        <v>5</v>
      </c>
      <c r="L72" s="84" t="s">
        <v>6</v>
      </c>
      <c r="M72" s="3" t="s">
        <v>803</v>
      </c>
      <c r="N72" s="19" t="s">
        <v>7</v>
      </c>
      <c r="O72" s="3" t="s">
        <v>8</v>
      </c>
      <c r="P72" s="3" t="s">
        <v>4</v>
      </c>
      <c r="Q72" s="17" t="s">
        <v>5</v>
      </c>
      <c r="R72" s="7">
        <v>1</v>
      </c>
      <c r="S72" s="85"/>
      <c r="T72" s="78">
        <v>10</v>
      </c>
      <c r="U72" s="78">
        <v>0</v>
      </c>
      <c r="V72" s="76">
        <v>6</v>
      </c>
      <c r="W72" s="11"/>
      <c r="X72" s="38">
        <f t="shared" si="18"/>
        <v>1</v>
      </c>
      <c r="Y72" s="37">
        <f t="shared" si="19"/>
        <v>1</v>
      </c>
      <c r="Z72" s="38">
        <f t="shared" si="20"/>
        <v>1</v>
      </c>
      <c r="AA72" s="38" t="str">
        <f t="shared" si="21"/>
        <v> </v>
      </c>
      <c r="AB72" s="39" t="str">
        <f t="shared" si="22"/>
        <v> </v>
      </c>
      <c r="AC72" s="37">
        <f t="shared" si="23"/>
        <v>1</v>
      </c>
      <c r="AD72" s="40">
        <f t="shared" si="24"/>
        <v>6792.5</v>
      </c>
      <c r="AE72" s="40" t="str">
        <f t="shared" si="25"/>
        <v> </v>
      </c>
      <c r="AF72" s="40" t="str">
        <f t="shared" si="26"/>
        <v> </v>
      </c>
      <c r="AG72" s="40" t="str">
        <f t="shared" si="27"/>
        <v> </v>
      </c>
      <c r="AH72" s="40" t="str">
        <f t="shared" si="28"/>
        <v> </v>
      </c>
      <c r="AI72" s="40" t="str">
        <f t="shared" si="29"/>
        <v> </v>
      </c>
      <c r="AJ72" s="40" t="str">
        <f t="shared" si="30"/>
        <v> </v>
      </c>
      <c r="AK72" s="40" t="str">
        <f t="shared" si="31"/>
        <v> </v>
      </c>
      <c r="AL72" s="41">
        <f t="shared" si="32"/>
        <v>6792.5</v>
      </c>
      <c r="AM72" s="65">
        <f t="shared" si="33"/>
        <v>6792.5</v>
      </c>
      <c r="AN72" s="75">
        <v>1171.57</v>
      </c>
      <c r="AO72" s="65">
        <f t="shared" si="17"/>
        <v>5620.93</v>
      </c>
      <c r="AP72" s="105"/>
      <c r="AQ72" s="67"/>
      <c r="AR72" s="107"/>
    </row>
    <row r="73" spans="1:44" s="6" customFormat="1" ht="63.75">
      <c r="A73" s="11">
        <v>69</v>
      </c>
      <c r="B73" s="4" t="s">
        <v>643</v>
      </c>
      <c r="C73" s="3" t="s">
        <v>506</v>
      </c>
      <c r="D73" s="3" t="s">
        <v>643</v>
      </c>
      <c r="E73" s="3" t="s">
        <v>52</v>
      </c>
      <c r="F73" s="3" t="s">
        <v>53</v>
      </c>
      <c r="G73" s="3" t="s">
        <v>803</v>
      </c>
      <c r="H73" s="3" t="s">
        <v>54</v>
      </c>
      <c r="I73" s="3" t="s">
        <v>55</v>
      </c>
      <c r="J73" s="3" t="s">
        <v>55</v>
      </c>
      <c r="K73" s="3" t="s">
        <v>56</v>
      </c>
      <c r="L73" s="3" t="s">
        <v>53</v>
      </c>
      <c r="M73" s="3" t="s">
        <v>803</v>
      </c>
      <c r="N73" s="19" t="s">
        <v>57</v>
      </c>
      <c r="O73" s="3" t="s">
        <v>58</v>
      </c>
      <c r="P73" s="3" t="s">
        <v>55</v>
      </c>
      <c r="Q73" s="17" t="s">
        <v>56</v>
      </c>
      <c r="R73" s="7">
        <v>1</v>
      </c>
      <c r="S73" s="85"/>
      <c r="T73" s="7">
        <v>20</v>
      </c>
      <c r="U73" s="7">
        <v>0</v>
      </c>
      <c r="V73" s="43">
        <v>8</v>
      </c>
      <c r="W73" s="11"/>
      <c r="X73" s="38">
        <f t="shared" si="18"/>
        <v>2</v>
      </c>
      <c r="Y73" s="37">
        <f t="shared" si="19"/>
        <v>2</v>
      </c>
      <c r="Z73" s="38" t="str">
        <f t="shared" si="20"/>
        <v> </v>
      </c>
      <c r="AA73" s="38" t="str">
        <f t="shared" si="21"/>
        <v> </v>
      </c>
      <c r="AB73" s="39">
        <f t="shared" si="22"/>
        <v>3</v>
      </c>
      <c r="AC73" s="37">
        <f t="shared" si="23"/>
        <v>3</v>
      </c>
      <c r="AD73" s="40" t="str">
        <f t="shared" si="24"/>
        <v> </v>
      </c>
      <c r="AE73" s="40" t="str">
        <f t="shared" si="25"/>
        <v> </v>
      </c>
      <c r="AF73" s="40" t="str">
        <f t="shared" si="26"/>
        <v> </v>
      </c>
      <c r="AG73" s="40" t="str">
        <f t="shared" si="27"/>
        <v> </v>
      </c>
      <c r="AH73" s="40" t="str">
        <f t="shared" si="28"/>
        <v> </v>
      </c>
      <c r="AI73" s="40" t="str">
        <f t="shared" si="29"/>
        <v> </v>
      </c>
      <c r="AJ73" s="40">
        <f t="shared" si="30"/>
        <v>15622.75</v>
      </c>
      <c r="AK73" s="40" t="str">
        <f t="shared" si="31"/>
        <v> </v>
      </c>
      <c r="AL73" s="41">
        <f t="shared" si="32"/>
        <v>15622.75</v>
      </c>
      <c r="AM73" s="65">
        <f t="shared" si="33"/>
        <v>15622.75</v>
      </c>
      <c r="AN73" s="75">
        <v>2694.61</v>
      </c>
      <c r="AO73" s="65">
        <f t="shared" si="17"/>
        <v>12928.14</v>
      </c>
      <c r="AP73" s="105"/>
      <c r="AQ73" s="67"/>
      <c r="AR73" s="107"/>
    </row>
    <row r="74" spans="1:44" s="6" customFormat="1" ht="63.75">
      <c r="A74" s="11">
        <v>70</v>
      </c>
      <c r="B74" s="4" t="s">
        <v>889</v>
      </c>
      <c r="C74" s="17" t="s">
        <v>257</v>
      </c>
      <c r="D74" s="3" t="s">
        <v>890</v>
      </c>
      <c r="E74" s="3">
        <v>1263610634</v>
      </c>
      <c r="F74" s="3" t="s">
        <v>888</v>
      </c>
      <c r="G74" s="3" t="s">
        <v>803</v>
      </c>
      <c r="H74" s="3" t="s">
        <v>891</v>
      </c>
      <c r="I74" s="3" t="s">
        <v>892</v>
      </c>
      <c r="J74" s="3" t="s">
        <v>892</v>
      </c>
      <c r="K74" s="3" t="s">
        <v>893</v>
      </c>
      <c r="L74" s="19" t="s">
        <v>888</v>
      </c>
      <c r="M74" s="3" t="s">
        <v>803</v>
      </c>
      <c r="N74" s="19" t="s">
        <v>891</v>
      </c>
      <c r="O74" s="3" t="s">
        <v>892</v>
      </c>
      <c r="P74" s="3" t="s">
        <v>892</v>
      </c>
      <c r="Q74" s="19" t="s">
        <v>893</v>
      </c>
      <c r="R74" s="7">
        <v>1</v>
      </c>
      <c r="S74" s="85"/>
      <c r="T74" s="7">
        <v>18</v>
      </c>
      <c r="U74" s="7">
        <v>0</v>
      </c>
      <c r="V74" s="43">
        <v>8</v>
      </c>
      <c r="W74" s="13"/>
      <c r="X74" s="38">
        <f t="shared" si="18"/>
        <v>2</v>
      </c>
      <c r="Y74" s="37">
        <f t="shared" si="19"/>
        <v>2</v>
      </c>
      <c r="Z74" s="38" t="str">
        <f t="shared" si="20"/>
        <v> </v>
      </c>
      <c r="AA74" s="38" t="str">
        <f t="shared" si="21"/>
        <v> </v>
      </c>
      <c r="AB74" s="39">
        <f t="shared" si="22"/>
        <v>3</v>
      </c>
      <c r="AC74" s="37">
        <f t="shared" si="23"/>
        <v>3</v>
      </c>
      <c r="AD74" s="40" t="str">
        <f t="shared" si="24"/>
        <v> </v>
      </c>
      <c r="AE74" s="40" t="str">
        <f t="shared" si="25"/>
        <v> </v>
      </c>
      <c r="AF74" s="40" t="str">
        <f t="shared" si="26"/>
        <v> </v>
      </c>
      <c r="AG74" s="40" t="str">
        <f t="shared" si="27"/>
        <v> </v>
      </c>
      <c r="AH74" s="40" t="str">
        <f t="shared" si="28"/>
        <v> </v>
      </c>
      <c r="AI74" s="40" t="str">
        <f t="shared" si="29"/>
        <v> </v>
      </c>
      <c r="AJ74" s="40">
        <f t="shared" si="30"/>
        <v>15622.75</v>
      </c>
      <c r="AK74" s="40" t="str">
        <f t="shared" si="31"/>
        <v> </v>
      </c>
      <c r="AL74" s="41">
        <f t="shared" si="32"/>
        <v>15622.75</v>
      </c>
      <c r="AM74" s="65">
        <f t="shared" si="33"/>
        <v>15622.75</v>
      </c>
      <c r="AN74" s="75">
        <v>2694.61</v>
      </c>
      <c r="AO74" s="65">
        <f t="shared" si="17"/>
        <v>12928.14</v>
      </c>
      <c r="AP74" s="105"/>
      <c r="AQ74" s="67"/>
      <c r="AR74" s="107"/>
    </row>
    <row r="75" spans="1:44" s="6" customFormat="1" ht="63.75">
      <c r="A75" s="11">
        <v>71</v>
      </c>
      <c r="B75" s="4" t="s">
        <v>889</v>
      </c>
      <c r="C75" s="17" t="s">
        <v>257</v>
      </c>
      <c r="D75" s="3" t="s">
        <v>890</v>
      </c>
      <c r="E75" s="3">
        <v>1263610634</v>
      </c>
      <c r="F75" s="3" t="s">
        <v>888</v>
      </c>
      <c r="G75" s="3" t="s">
        <v>803</v>
      </c>
      <c r="H75" s="3" t="s">
        <v>891</v>
      </c>
      <c r="I75" s="3" t="s">
        <v>892</v>
      </c>
      <c r="J75" s="3" t="s">
        <v>892</v>
      </c>
      <c r="K75" s="3" t="s">
        <v>893</v>
      </c>
      <c r="L75" s="3" t="s">
        <v>888</v>
      </c>
      <c r="M75" s="3" t="s">
        <v>803</v>
      </c>
      <c r="N75" s="3" t="s">
        <v>891</v>
      </c>
      <c r="O75" s="3" t="s">
        <v>892</v>
      </c>
      <c r="P75" s="3" t="s">
        <v>892</v>
      </c>
      <c r="Q75" s="3" t="s">
        <v>893</v>
      </c>
      <c r="R75" s="7">
        <v>1</v>
      </c>
      <c r="S75" s="85"/>
      <c r="T75" s="7">
        <v>18</v>
      </c>
      <c r="U75" s="7">
        <v>0</v>
      </c>
      <c r="V75" s="43" t="s">
        <v>134</v>
      </c>
      <c r="W75" s="13"/>
      <c r="X75" s="38">
        <f t="shared" si="18"/>
        <v>2</v>
      </c>
      <c r="Y75" s="37">
        <f t="shared" si="19"/>
        <v>2</v>
      </c>
      <c r="Z75" s="38" t="str">
        <f t="shared" si="20"/>
        <v> </v>
      </c>
      <c r="AA75" s="38" t="str">
        <f t="shared" si="21"/>
        <v> </v>
      </c>
      <c r="AB75" s="39">
        <f t="shared" si="22"/>
        <v>3</v>
      </c>
      <c r="AC75" s="37">
        <f t="shared" si="23"/>
        <v>3</v>
      </c>
      <c r="AD75" s="40" t="str">
        <f t="shared" si="24"/>
        <v> </v>
      </c>
      <c r="AE75" s="40" t="str">
        <f t="shared" si="25"/>
        <v> </v>
      </c>
      <c r="AF75" s="40" t="str">
        <f t="shared" si="26"/>
        <v> </v>
      </c>
      <c r="AG75" s="40" t="str">
        <f t="shared" si="27"/>
        <v> </v>
      </c>
      <c r="AH75" s="40" t="str">
        <f t="shared" si="28"/>
        <v> </v>
      </c>
      <c r="AI75" s="40" t="str">
        <f t="shared" si="29"/>
        <v> </v>
      </c>
      <c r="AJ75" s="40">
        <f t="shared" si="30"/>
        <v>15622.75</v>
      </c>
      <c r="AK75" s="40" t="str">
        <f t="shared" si="31"/>
        <v> </v>
      </c>
      <c r="AL75" s="41">
        <f t="shared" si="32"/>
        <v>15622.75</v>
      </c>
      <c r="AM75" s="65">
        <f t="shared" si="33"/>
        <v>15622.75</v>
      </c>
      <c r="AN75" s="75">
        <v>2694.61</v>
      </c>
      <c r="AO75" s="65">
        <f t="shared" si="17"/>
        <v>12928.14</v>
      </c>
      <c r="AP75" s="105"/>
      <c r="AQ75" s="67"/>
      <c r="AR75" s="107"/>
    </row>
    <row r="76" spans="1:44" s="6" customFormat="1" ht="38.25">
      <c r="A76" s="11">
        <v>72</v>
      </c>
      <c r="B76" s="4" t="s">
        <v>902</v>
      </c>
      <c r="C76" s="3" t="s">
        <v>257</v>
      </c>
      <c r="D76" s="3" t="s">
        <v>903</v>
      </c>
      <c r="E76" s="3" t="s">
        <v>904</v>
      </c>
      <c r="F76" s="3" t="s">
        <v>901</v>
      </c>
      <c r="G76" s="3" t="s">
        <v>803</v>
      </c>
      <c r="H76" s="3" t="s">
        <v>908</v>
      </c>
      <c r="I76" s="3" t="s">
        <v>909</v>
      </c>
      <c r="J76" s="3" t="s">
        <v>909</v>
      </c>
      <c r="K76" s="3" t="s">
        <v>910</v>
      </c>
      <c r="L76" s="3" t="s">
        <v>901</v>
      </c>
      <c r="M76" s="3" t="s">
        <v>803</v>
      </c>
      <c r="N76" s="19" t="s">
        <v>908</v>
      </c>
      <c r="O76" s="3" t="s">
        <v>909</v>
      </c>
      <c r="P76" s="3" t="s">
        <v>909</v>
      </c>
      <c r="Q76" s="17" t="s">
        <v>910</v>
      </c>
      <c r="R76" s="7">
        <v>1</v>
      </c>
      <c r="S76" s="85"/>
      <c r="T76" s="7">
        <v>16</v>
      </c>
      <c r="U76" s="7">
        <v>0</v>
      </c>
      <c r="V76" s="43">
        <v>5</v>
      </c>
      <c r="W76" s="11"/>
      <c r="X76" s="38">
        <f t="shared" si="18"/>
        <v>1</v>
      </c>
      <c r="Y76" s="37">
        <f t="shared" si="19"/>
        <v>1</v>
      </c>
      <c r="Z76" s="38" t="str">
        <f t="shared" si="20"/>
        <v> </v>
      </c>
      <c r="AA76" s="38">
        <f t="shared" si="21"/>
        <v>2</v>
      </c>
      <c r="AB76" s="39" t="str">
        <f t="shared" si="22"/>
        <v> </v>
      </c>
      <c r="AC76" s="37">
        <f t="shared" si="23"/>
        <v>2</v>
      </c>
      <c r="AD76" s="40" t="str">
        <f t="shared" si="24"/>
        <v> </v>
      </c>
      <c r="AE76" s="40">
        <f t="shared" si="25"/>
        <v>8830.25</v>
      </c>
      <c r="AF76" s="40" t="str">
        <f t="shared" si="26"/>
        <v> </v>
      </c>
      <c r="AG76" s="40" t="str">
        <f t="shared" si="27"/>
        <v> </v>
      </c>
      <c r="AH76" s="40" t="str">
        <f t="shared" si="28"/>
        <v> </v>
      </c>
      <c r="AI76" s="40" t="str">
        <f t="shared" si="29"/>
        <v> </v>
      </c>
      <c r="AJ76" s="40" t="str">
        <f t="shared" si="30"/>
        <v> </v>
      </c>
      <c r="AK76" s="40" t="str">
        <f t="shared" si="31"/>
        <v> </v>
      </c>
      <c r="AL76" s="41">
        <f t="shared" si="32"/>
        <v>8830.25</v>
      </c>
      <c r="AM76" s="65">
        <f t="shared" si="33"/>
        <v>8830.25</v>
      </c>
      <c r="AN76" s="75">
        <v>1523.04</v>
      </c>
      <c r="AO76" s="65">
        <f t="shared" si="17"/>
        <v>7307.21</v>
      </c>
      <c r="AP76" s="106"/>
      <c r="AQ76" s="67"/>
      <c r="AR76" s="108"/>
    </row>
    <row r="77" spans="1:44" s="6" customFormat="1" ht="45">
      <c r="A77" s="11">
        <v>73</v>
      </c>
      <c r="B77" s="4" t="s">
        <v>916</v>
      </c>
      <c r="C77" s="17" t="s">
        <v>257</v>
      </c>
      <c r="D77" s="3" t="s">
        <v>917</v>
      </c>
      <c r="E77" s="3" t="s">
        <v>918</v>
      </c>
      <c r="F77" s="3" t="s">
        <v>915</v>
      </c>
      <c r="G77" s="3" t="s">
        <v>803</v>
      </c>
      <c r="H77" s="3" t="s">
        <v>919</v>
      </c>
      <c r="I77" s="3" t="s">
        <v>920</v>
      </c>
      <c r="J77" s="3" t="s">
        <v>920</v>
      </c>
      <c r="K77" s="3" t="s">
        <v>921</v>
      </c>
      <c r="L77" s="19" t="s">
        <v>915</v>
      </c>
      <c r="M77" s="3" t="s">
        <v>803</v>
      </c>
      <c r="N77" s="19" t="s">
        <v>919</v>
      </c>
      <c r="O77" s="3" t="s">
        <v>920</v>
      </c>
      <c r="P77" s="3" t="s">
        <v>920</v>
      </c>
      <c r="Q77" s="19" t="s">
        <v>921</v>
      </c>
      <c r="R77" s="7">
        <v>1</v>
      </c>
      <c r="S77" s="85"/>
      <c r="T77" s="7">
        <v>18</v>
      </c>
      <c r="U77" s="7">
        <v>0</v>
      </c>
      <c r="V77" s="43">
        <v>7</v>
      </c>
      <c r="W77" s="13"/>
      <c r="X77" s="38">
        <f t="shared" si="18"/>
        <v>2</v>
      </c>
      <c r="Y77" s="37">
        <f t="shared" si="19"/>
        <v>2</v>
      </c>
      <c r="Z77" s="38" t="str">
        <f t="shared" si="20"/>
        <v> </v>
      </c>
      <c r="AA77" s="38" t="str">
        <f t="shared" si="21"/>
        <v> </v>
      </c>
      <c r="AB77" s="39">
        <f t="shared" si="22"/>
        <v>3</v>
      </c>
      <c r="AC77" s="37">
        <f t="shared" si="23"/>
        <v>3</v>
      </c>
      <c r="AD77" s="40" t="str">
        <f t="shared" si="24"/>
        <v> </v>
      </c>
      <c r="AE77" s="40" t="str">
        <f t="shared" si="25"/>
        <v> </v>
      </c>
      <c r="AF77" s="40" t="str">
        <f t="shared" si="26"/>
        <v> </v>
      </c>
      <c r="AG77" s="40" t="str">
        <f t="shared" si="27"/>
        <v> </v>
      </c>
      <c r="AH77" s="40" t="str">
        <f t="shared" si="28"/>
        <v> </v>
      </c>
      <c r="AI77" s="40" t="str">
        <f t="shared" si="29"/>
        <v> </v>
      </c>
      <c r="AJ77" s="40">
        <f t="shared" si="30"/>
        <v>15622.75</v>
      </c>
      <c r="AK77" s="40" t="str">
        <f t="shared" si="31"/>
        <v> </v>
      </c>
      <c r="AL77" s="41">
        <f t="shared" si="32"/>
        <v>15622.75</v>
      </c>
      <c r="AM77" s="65">
        <f t="shared" si="33"/>
        <v>15622.75</v>
      </c>
      <c r="AN77" s="75">
        <v>2694.61</v>
      </c>
      <c r="AO77" s="65">
        <f t="shared" si="17"/>
        <v>12928.14</v>
      </c>
      <c r="AP77" s="72">
        <f>SUM(AO60:AO77)</f>
        <v>170166.29</v>
      </c>
      <c r="AQ77" s="65"/>
      <c r="AR77" s="72">
        <f>SUM(AQ60:AQ77)</f>
        <v>1500</v>
      </c>
    </row>
    <row r="78" spans="1:44" s="6" customFormat="1" ht="12.75">
      <c r="A78" s="11"/>
      <c r="B78" s="4"/>
      <c r="C78" s="17"/>
      <c r="D78" s="3"/>
      <c r="E78" s="3"/>
      <c r="F78" s="3"/>
      <c r="G78" s="3"/>
      <c r="H78" s="3"/>
      <c r="I78" s="3"/>
      <c r="J78" s="3"/>
      <c r="K78" s="3"/>
      <c r="L78" s="19"/>
      <c r="M78" s="3"/>
      <c r="N78" s="19"/>
      <c r="O78" s="3"/>
      <c r="P78" s="3"/>
      <c r="Q78" s="19"/>
      <c r="R78" s="7"/>
      <c r="S78" s="85"/>
      <c r="T78" s="7"/>
      <c r="U78" s="7"/>
      <c r="V78" s="43"/>
      <c r="W78" s="13"/>
      <c r="X78" s="38"/>
      <c r="Y78" s="37"/>
      <c r="Z78" s="38"/>
      <c r="AA78" s="38"/>
      <c r="AB78" s="39"/>
      <c r="AC78" s="37"/>
      <c r="AD78" s="40"/>
      <c r="AE78" s="40"/>
      <c r="AF78" s="40"/>
      <c r="AG78" s="40"/>
      <c r="AH78" s="40"/>
      <c r="AI78" s="40"/>
      <c r="AJ78" s="40"/>
      <c r="AK78" s="40"/>
      <c r="AL78" s="41"/>
      <c r="AM78" s="65"/>
      <c r="AN78" s="75"/>
      <c r="AO78" s="65"/>
      <c r="AP78" s="71"/>
      <c r="AQ78" s="67"/>
      <c r="AR78" s="71"/>
    </row>
    <row r="79" spans="1:44" s="6" customFormat="1" ht="30" customHeight="1">
      <c r="A79" s="11">
        <v>74</v>
      </c>
      <c r="B79" s="4" t="s">
        <v>176</v>
      </c>
      <c r="C79" s="3" t="s">
        <v>506</v>
      </c>
      <c r="D79" s="3" t="s">
        <v>40</v>
      </c>
      <c r="E79" s="3" t="s">
        <v>175</v>
      </c>
      <c r="F79" s="3" t="s">
        <v>174</v>
      </c>
      <c r="G79" s="3" t="s">
        <v>424</v>
      </c>
      <c r="H79" s="3" t="s">
        <v>177</v>
      </c>
      <c r="I79" s="3" t="s">
        <v>178</v>
      </c>
      <c r="J79" s="3" t="s">
        <v>179</v>
      </c>
      <c r="K79" s="3" t="s">
        <v>180</v>
      </c>
      <c r="L79" s="3" t="s">
        <v>174</v>
      </c>
      <c r="M79" s="3" t="s">
        <v>424</v>
      </c>
      <c r="N79" s="19" t="s">
        <v>181</v>
      </c>
      <c r="O79" s="3" t="s">
        <v>182</v>
      </c>
      <c r="P79" s="3" t="s">
        <v>179</v>
      </c>
      <c r="Q79" s="17" t="s">
        <v>180</v>
      </c>
      <c r="R79" s="7">
        <v>1</v>
      </c>
      <c r="S79" s="85"/>
      <c r="T79" s="7">
        <v>20</v>
      </c>
      <c r="U79" s="7">
        <v>0</v>
      </c>
      <c r="V79" s="43">
        <v>5</v>
      </c>
      <c r="W79" s="11"/>
      <c r="X79" s="38">
        <f t="shared" si="18"/>
        <v>1</v>
      </c>
      <c r="Y79" s="37">
        <f t="shared" si="19"/>
        <v>1</v>
      </c>
      <c r="Z79" s="38" t="str">
        <f t="shared" si="20"/>
        <v> </v>
      </c>
      <c r="AA79" s="38" t="str">
        <f t="shared" si="21"/>
        <v> </v>
      </c>
      <c r="AB79" s="39">
        <f t="shared" si="22"/>
        <v>3</v>
      </c>
      <c r="AC79" s="37">
        <f t="shared" si="23"/>
        <v>3</v>
      </c>
      <c r="AD79" s="40" t="str">
        <f t="shared" si="24"/>
        <v> </v>
      </c>
      <c r="AE79" s="40" t="str">
        <f t="shared" si="25"/>
        <v> </v>
      </c>
      <c r="AF79" s="40">
        <f t="shared" si="26"/>
        <v>12226.5</v>
      </c>
      <c r="AG79" s="40" t="str">
        <f t="shared" si="27"/>
        <v> </v>
      </c>
      <c r="AH79" s="40" t="str">
        <f t="shared" si="28"/>
        <v> </v>
      </c>
      <c r="AI79" s="40" t="str">
        <f t="shared" si="29"/>
        <v> </v>
      </c>
      <c r="AJ79" s="40" t="str">
        <f t="shared" si="30"/>
        <v> </v>
      </c>
      <c r="AK79" s="40" t="str">
        <f t="shared" si="31"/>
        <v> </v>
      </c>
      <c r="AL79" s="41">
        <f t="shared" si="32"/>
        <v>12226.5</v>
      </c>
      <c r="AM79" s="65">
        <f t="shared" si="33"/>
        <v>12226.5</v>
      </c>
      <c r="AN79" s="75">
        <v>2108.83</v>
      </c>
      <c r="AO79" s="65">
        <f t="shared" si="17"/>
        <v>10117.67</v>
      </c>
      <c r="AP79" s="99"/>
      <c r="AQ79" s="67"/>
      <c r="AR79" s="99"/>
    </row>
    <row r="80" spans="1:44" s="6" customFormat="1" ht="33" customHeight="1">
      <c r="A80" s="11">
        <v>75</v>
      </c>
      <c r="B80" s="4" t="s">
        <v>196</v>
      </c>
      <c r="C80" s="3" t="s">
        <v>506</v>
      </c>
      <c r="D80" s="3" t="s">
        <v>197</v>
      </c>
      <c r="E80" s="3" t="s">
        <v>198</v>
      </c>
      <c r="F80" s="3" t="s">
        <v>66</v>
      </c>
      <c r="G80" s="3" t="s">
        <v>424</v>
      </c>
      <c r="H80" s="3" t="s">
        <v>199</v>
      </c>
      <c r="I80" s="3" t="s">
        <v>200</v>
      </c>
      <c r="J80" s="3" t="s">
        <v>200</v>
      </c>
      <c r="K80" s="3" t="s">
        <v>201</v>
      </c>
      <c r="L80" s="3" t="s">
        <v>66</v>
      </c>
      <c r="M80" s="3" t="s">
        <v>424</v>
      </c>
      <c r="N80" s="19" t="s">
        <v>202</v>
      </c>
      <c r="O80" s="3" t="s">
        <v>200</v>
      </c>
      <c r="P80" s="3" t="s">
        <v>200</v>
      </c>
      <c r="Q80" s="17" t="s">
        <v>201</v>
      </c>
      <c r="R80" s="7">
        <v>1</v>
      </c>
      <c r="S80" s="85"/>
      <c r="T80" s="7">
        <v>13</v>
      </c>
      <c r="U80" s="7">
        <v>0</v>
      </c>
      <c r="V80" s="43">
        <v>5</v>
      </c>
      <c r="W80" s="11"/>
      <c r="X80" s="38">
        <f t="shared" si="18"/>
        <v>1</v>
      </c>
      <c r="Y80" s="37">
        <f t="shared" si="19"/>
        <v>1</v>
      </c>
      <c r="Z80" s="38">
        <f t="shared" si="20"/>
        <v>1</v>
      </c>
      <c r="AA80" s="38" t="str">
        <f t="shared" si="21"/>
        <v> </v>
      </c>
      <c r="AB80" s="39" t="str">
        <f t="shared" si="22"/>
        <v> </v>
      </c>
      <c r="AC80" s="37">
        <f t="shared" si="23"/>
        <v>1</v>
      </c>
      <c r="AD80" s="40">
        <f t="shared" si="24"/>
        <v>6792.5</v>
      </c>
      <c r="AE80" s="40" t="str">
        <f t="shared" si="25"/>
        <v> </v>
      </c>
      <c r="AF80" s="40" t="str">
        <f t="shared" si="26"/>
        <v> </v>
      </c>
      <c r="AG80" s="40" t="str">
        <f t="shared" si="27"/>
        <v> </v>
      </c>
      <c r="AH80" s="40" t="str">
        <f t="shared" si="28"/>
        <v> </v>
      </c>
      <c r="AI80" s="40" t="str">
        <f t="shared" si="29"/>
        <v> </v>
      </c>
      <c r="AJ80" s="40" t="str">
        <f t="shared" si="30"/>
        <v> </v>
      </c>
      <c r="AK80" s="40" t="str">
        <f t="shared" si="31"/>
        <v> </v>
      </c>
      <c r="AL80" s="41">
        <f t="shared" si="32"/>
        <v>6792.5</v>
      </c>
      <c r="AM80" s="65">
        <f t="shared" si="33"/>
        <v>6792.5</v>
      </c>
      <c r="AN80" s="75">
        <v>1171.57</v>
      </c>
      <c r="AO80" s="65">
        <f t="shared" si="17"/>
        <v>5620.93</v>
      </c>
      <c r="AP80" s="100"/>
      <c r="AQ80" s="67"/>
      <c r="AR80" s="100"/>
    </row>
    <row r="81" spans="1:44" s="6" customFormat="1" ht="45.75" customHeight="1">
      <c r="A81" s="11">
        <v>76</v>
      </c>
      <c r="B81" s="4" t="s">
        <v>50</v>
      </c>
      <c r="C81" s="3" t="s">
        <v>257</v>
      </c>
      <c r="D81" s="3" t="s">
        <v>67</v>
      </c>
      <c r="E81" s="3" t="s">
        <v>68</v>
      </c>
      <c r="F81" s="3" t="s">
        <v>275</v>
      </c>
      <c r="G81" s="3" t="s">
        <v>424</v>
      </c>
      <c r="H81" s="3" t="s">
        <v>69</v>
      </c>
      <c r="I81" s="3" t="s">
        <v>70</v>
      </c>
      <c r="J81" s="3" t="s">
        <v>71</v>
      </c>
      <c r="K81" s="3" t="s">
        <v>72</v>
      </c>
      <c r="L81" s="3" t="s">
        <v>66</v>
      </c>
      <c r="M81" s="3" t="s">
        <v>424</v>
      </c>
      <c r="N81" s="19" t="s">
        <v>73</v>
      </c>
      <c r="O81" s="3" t="s">
        <v>70</v>
      </c>
      <c r="P81" s="3" t="s">
        <v>71</v>
      </c>
      <c r="Q81" s="17" t="s">
        <v>72</v>
      </c>
      <c r="R81" s="7">
        <v>1</v>
      </c>
      <c r="S81" s="85"/>
      <c r="T81" s="7">
        <v>20</v>
      </c>
      <c r="U81" s="7">
        <v>0</v>
      </c>
      <c r="V81" s="43">
        <v>6</v>
      </c>
      <c r="W81" s="11"/>
      <c r="X81" s="38">
        <f t="shared" si="18"/>
        <v>1</v>
      </c>
      <c r="Y81" s="37">
        <f t="shared" si="19"/>
        <v>1</v>
      </c>
      <c r="Z81" s="38" t="str">
        <f t="shared" si="20"/>
        <v> </v>
      </c>
      <c r="AA81" s="38" t="str">
        <f t="shared" si="21"/>
        <v> </v>
      </c>
      <c r="AB81" s="39">
        <f t="shared" si="22"/>
        <v>3</v>
      </c>
      <c r="AC81" s="37">
        <f t="shared" si="23"/>
        <v>3</v>
      </c>
      <c r="AD81" s="40" t="str">
        <f t="shared" si="24"/>
        <v> </v>
      </c>
      <c r="AE81" s="40" t="str">
        <f t="shared" si="25"/>
        <v> </v>
      </c>
      <c r="AF81" s="40">
        <f t="shared" si="26"/>
        <v>12226.5</v>
      </c>
      <c r="AG81" s="40" t="str">
        <f t="shared" si="27"/>
        <v> </v>
      </c>
      <c r="AH81" s="40" t="str">
        <f t="shared" si="28"/>
        <v> </v>
      </c>
      <c r="AI81" s="40" t="str">
        <f t="shared" si="29"/>
        <v> </v>
      </c>
      <c r="AJ81" s="40" t="str">
        <f t="shared" si="30"/>
        <v> </v>
      </c>
      <c r="AK81" s="40" t="str">
        <f t="shared" si="31"/>
        <v> </v>
      </c>
      <c r="AL81" s="41">
        <f t="shared" si="32"/>
        <v>12226.5</v>
      </c>
      <c r="AM81" s="65">
        <f t="shared" si="33"/>
        <v>12226.5</v>
      </c>
      <c r="AN81" s="75">
        <v>2108.83</v>
      </c>
      <c r="AO81" s="65">
        <f t="shared" si="17"/>
        <v>10117.67</v>
      </c>
      <c r="AP81" s="100"/>
      <c r="AQ81" s="67"/>
      <c r="AR81" s="100"/>
    </row>
    <row r="82" spans="1:44" s="6" customFormat="1" ht="30" customHeight="1">
      <c r="A82" s="11">
        <v>77</v>
      </c>
      <c r="B82" s="4" t="s">
        <v>166</v>
      </c>
      <c r="C82" s="17" t="s">
        <v>506</v>
      </c>
      <c r="D82" s="3" t="s">
        <v>166</v>
      </c>
      <c r="E82" s="3" t="s">
        <v>165</v>
      </c>
      <c r="F82" s="3" t="s">
        <v>164</v>
      </c>
      <c r="G82" s="3" t="s">
        <v>424</v>
      </c>
      <c r="H82" s="3" t="s">
        <v>167</v>
      </c>
      <c r="I82" s="3" t="s">
        <v>168</v>
      </c>
      <c r="J82" s="3" t="s">
        <v>169</v>
      </c>
      <c r="K82" s="3" t="s">
        <v>170</v>
      </c>
      <c r="L82" s="19" t="s">
        <v>164</v>
      </c>
      <c r="M82" s="3" t="s">
        <v>424</v>
      </c>
      <c r="N82" s="19" t="s">
        <v>167</v>
      </c>
      <c r="O82" s="3" t="s">
        <v>168</v>
      </c>
      <c r="P82" s="3" t="s">
        <v>169</v>
      </c>
      <c r="Q82" s="19" t="s">
        <v>170</v>
      </c>
      <c r="R82" s="7">
        <v>1</v>
      </c>
      <c r="S82" s="85"/>
      <c r="T82" s="7">
        <v>18</v>
      </c>
      <c r="U82" s="7">
        <v>0</v>
      </c>
      <c r="V82" s="43">
        <v>5</v>
      </c>
      <c r="W82" s="13"/>
      <c r="X82" s="38">
        <f t="shared" si="18"/>
        <v>1</v>
      </c>
      <c r="Y82" s="37">
        <f t="shared" si="19"/>
        <v>1</v>
      </c>
      <c r="Z82" s="38" t="str">
        <f t="shared" si="20"/>
        <v> </v>
      </c>
      <c r="AA82" s="38" t="str">
        <f t="shared" si="21"/>
        <v> </v>
      </c>
      <c r="AB82" s="39">
        <f t="shared" si="22"/>
        <v>3</v>
      </c>
      <c r="AC82" s="37">
        <f t="shared" si="23"/>
        <v>3</v>
      </c>
      <c r="AD82" s="40" t="str">
        <f t="shared" si="24"/>
        <v> </v>
      </c>
      <c r="AE82" s="40" t="str">
        <f t="shared" si="25"/>
        <v> </v>
      </c>
      <c r="AF82" s="40">
        <f t="shared" si="26"/>
        <v>12226.5</v>
      </c>
      <c r="AG82" s="40" t="str">
        <f t="shared" si="27"/>
        <v> </v>
      </c>
      <c r="AH82" s="40" t="str">
        <f t="shared" si="28"/>
        <v> </v>
      </c>
      <c r="AI82" s="40" t="str">
        <f t="shared" si="29"/>
        <v> </v>
      </c>
      <c r="AJ82" s="40" t="str">
        <f t="shared" si="30"/>
        <v> </v>
      </c>
      <c r="AK82" s="40" t="str">
        <f t="shared" si="31"/>
        <v> </v>
      </c>
      <c r="AL82" s="41">
        <f t="shared" si="32"/>
        <v>12226.5</v>
      </c>
      <c r="AM82" s="65">
        <f t="shared" si="33"/>
        <v>12226.5</v>
      </c>
      <c r="AN82" s="75">
        <v>2108.83</v>
      </c>
      <c r="AO82" s="65">
        <f t="shared" si="17"/>
        <v>10117.67</v>
      </c>
      <c r="AP82" s="100"/>
      <c r="AQ82" s="67"/>
      <c r="AR82" s="100"/>
    </row>
    <row r="83" spans="1:44" s="6" customFormat="1" ht="38.25">
      <c r="A83" s="11">
        <v>78</v>
      </c>
      <c r="B83" s="4" t="s">
        <v>166</v>
      </c>
      <c r="C83" s="17" t="s">
        <v>506</v>
      </c>
      <c r="D83" s="3" t="s">
        <v>166</v>
      </c>
      <c r="E83" s="3" t="s">
        <v>165</v>
      </c>
      <c r="F83" s="3" t="s">
        <v>164</v>
      </c>
      <c r="G83" s="3" t="s">
        <v>424</v>
      </c>
      <c r="H83" s="3" t="s">
        <v>167</v>
      </c>
      <c r="I83" s="3" t="s">
        <v>168</v>
      </c>
      <c r="J83" s="3" t="s">
        <v>169</v>
      </c>
      <c r="K83" s="3" t="s">
        <v>170</v>
      </c>
      <c r="L83" s="19" t="s">
        <v>471</v>
      </c>
      <c r="M83" s="3" t="s">
        <v>424</v>
      </c>
      <c r="N83" s="19" t="s">
        <v>171</v>
      </c>
      <c r="O83" s="3" t="s">
        <v>172</v>
      </c>
      <c r="P83" s="3" t="s">
        <v>173</v>
      </c>
      <c r="Q83" s="19" t="s">
        <v>170</v>
      </c>
      <c r="R83" s="7">
        <v>1</v>
      </c>
      <c r="S83" s="85"/>
      <c r="T83" s="7">
        <v>14</v>
      </c>
      <c r="U83" s="7">
        <v>0</v>
      </c>
      <c r="V83" s="43">
        <v>5</v>
      </c>
      <c r="W83" s="13"/>
      <c r="X83" s="38">
        <f t="shared" si="18"/>
        <v>1</v>
      </c>
      <c r="Y83" s="37">
        <f t="shared" si="19"/>
        <v>1</v>
      </c>
      <c r="Z83" s="38" t="str">
        <f t="shared" si="20"/>
        <v> </v>
      </c>
      <c r="AA83" s="38">
        <f t="shared" si="21"/>
        <v>2</v>
      </c>
      <c r="AB83" s="39" t="str">
        <f t="shared" si="22"/>
        <v> </v>
      </c>
      <c r="AC83" s="37">
        <f t="shared" si="23"/>
        <v>2</v>
      </c>
      <c r="AD83" s="40" t="str">
        <f t="shared" si="24"/>
        <v> </v>
      </c>
      <c r="AE83" s="40">
        <f t="shared" si="25"/>
        <v>8830.25</v>
      </c>
      <c r="AF83" s="40" t="str">
        <f t="shared" si="26"/>
        <v> </v>
      </c>
      <c r="AG83" s="40" t="str">
        <f t="shared" si="27"/>
        <v> </v>
      </c>
      <c r="AH83" s="40" t="str">
        <f t="shared" si="28"/>
        <v> </v>
      </c>
      <c r="AI83" s="40" t="str">
        <f t="shared" si="29"/>
        <v> </v>
      </c>
      <c r="AJ83" s="40" t="str">
        <f t="shared" si="30"/>
        <v> </v>
      </c>
      <c r="AK83" s="40" t="str">
        <f t="shared" si="31"/>
        <v> </v>
      </c>
      <c r="AL83" s="41">
        <f t="shared" si="32"/>
        <v>8830.25</v>
      </c>
      <c r="AM83" s="65">
        <f t="shared" si="33"/>
        <v>8830.25</v>
      </c>
      <c r="AN83" s="75">
        <v>1523.04</v>
      </c>
      <c r="AO83" s="65">
        <f t="shared" si="17"/>
        <v>7307.21</v>
      </c>
      <c r="AP83" s="100"/>
      <c r="AQ83" s="67"/>
      <c r="AR83" s="100"/>
    </row>
    <row r="84" spans="1:44" s="6" customFormat="1" ht="38.25">
      <c r="A84" s="11">
        <v>79</v>
      </c>
      <c r="B84" s="4" t="s">
        <v>216</v>
      </c>
      <c r="C84" s="17" t="s">
        <v>506</v>
      </c>
      <c r="D84" s="3" t="s">
        <v>216</v>
      </c>
      <c r="E84" s="3" t="s">
        <v>215</v>
      </c>
      <c r="F84" s="3" t="s">
        <v>214</v>
      </c>
      <c r="G84" s="3" t="s">
        <v>424</v>
      </c>
      <c r="H84" s="3" t="s">
        <v>217</v>
      </c>
      <c r="I84" s="3" t="s">
        <v>218</v>
      </c>
      <c r="J84" s="3" t="s">
        <v>219</v>
      </c>
      <c r="K84" s="3" t="s">
        <v>220</v>
      </c>
      <c r="L84" s="19" t="s">
        <v>214</v>
      </c>
      <c r="M84" s="3" t="s">
        <v>424</v>
      </c>
      <c r="N84" s="19" t="s">
        <v>221</v>
      </c>
      <c r="O84" s="3" t="s">
        <v>218</v>
      </c>
      <c r="P84" s="3" t="s">
        <v>219</v>
      </c>
      <c r="Q84" s="19" t="s">
        <v>220</v>
      </c>
      <c r="R84" s="7">
        <v>1</v>
      </c>
      <c r="S84" s="85"/>
      <c r="T84" s="7">
        <v>20</v>
      </c>
      <c r="U84" s="7">
        <v>0</v>
      </c>
      <c r="V84" s="43">
        <v>5</v>
      </c>
      <c r="W84" s="13"/>
      <c r="X84" s="38">
        <f t="shared" si="18"/>
        <v>1</v>
      </c>
      <c r="Y84" s="37">
        <f t="shared" si="19"/>
        <v>1</v>
      </c>
      <c r="Z84" s="38" t="str">
        <f t="shared" si="20"/>
        <v> </v>
      </c>
      <c r="AA84" s="38" t="str">
        <f t="shared" si="21"/>
        <v> </v>
      </c>
      <c r="AB84" s="39">
        <f t="shared" si="22"/>
        <v>3</v>
      </c>
      <c r="AC84" s="37">
        <f t="shared" si="23"/>
        <v>3</v>
      </c>
      <c r="AD84" s="40" t="str">
        <f t="shared" si="24"/>
        <v> </v>
      </c>
      <c r="AE84" s="40" t="str">
        <f t="shared" si="25"/>
        <v> </v>
      </c>
      <c r="AF84" s="40">
        <f t="shared" si="26"/>
        <v>12226.5</v>
      </c>
      <c r="AG84" s="40" t="str">
        <f t="shared" si="27"/>
        <v> </v>
      </c>
      <c r="AH84" s="40" t="str">
        <f t="shared" si="28"/>
        <v> </v>
      </c>
      <c r="AI84" s="40" t="str">
        <f t="shared" si="29"/>
        <v> </v>
      </c>
      <c r="AJ84" s="40" t="str">
        <f t="shared" si="30"/>
        <v> </v>
      </c>
      <c r="AK84" s="40" t="str">
        <f t="shared" si="31"/>
        <v> </v>
      </c>
      <c r="AL84" s="41">
        <f t="shared" si="32"/>
        <v>12226.5</v>
      </c>
      <c r="AM84" s="65">
        <f t="shared" si="33"/>
        <v>12226.5</v>
      </c>
      <c r="AN84" s="75">
        <v>2108.83</v>
      </c>
      <c r="AO84" s="65">
        <f t="shared" si="17"/>
        <v>10117.67</v>
      </c>
      <c r="AP84" s="100"/>
      <c r="AQ84" s="67"/>
      <c r="AR84" s="100"/>
    </row>
    <row r="85" spans="1:44" ht="36.75" customHeight="1">
      <c r="A85" s="11">
        <v>80</v>
      </c>
      <c r="B85" s="4" t="s">
        <v>158</v>
      </c>
      <c r="C85" s="3" t="s">
        <v>506</v>
      </c>
      <c r="D85" s="3" t="s">
        <v>158</v>
      </c>
      <c r="E85" s="3" t="s">
        <v>157</v>
      </c>
      <c r="F85" s="3" t="s">
        <v>156</v>
      </c>
      <c r="G85" s="3" t="s">
        <v>424</v>
      </c>
      <c r="H85" s="3" t="s">
        <v>159</v>
      </c>
      <c r="I85" s="3" t="s">
        <v>160</v>
      </c>
      <c r="J85" s="3" t="s">
        <v>161</v>
      </c>
      <c r="K85" s="3" t="s">
        <v>162</v>
      </c>
      <c r="L85" s="3" t="s">
        <v>163</v>
      </c>
      <c r="M85" s="3" t="s">
        <v>424</v>
      </c>
      <c r="N85" s="19" t="s">
        <v>159</v>
      </c>
      <c r="O85" s="3" t="s">
        <v>160</v>
      </c>
      <c r="P85" s="3" t="s">
        <v>161</v>
      </c>
      <c r="Q85" s="17" t="s">
        <v>162</v>
      </c>
      <c r="R85" s="7">
        <v>1</v>
      </c>
      <c r="S85" s="85"/>
      <c r="T85" s="7">
        <v>20</v>
      </c>
      <c r="U85" s="7">
        <v>0</v>
      </c>
      <c r="V85" s="42">
        <v>5</v>
      </c>
      <c r="W85" s="11"/>
      <c r="X85" s="38">
        <f t="shared" si="18"/>
        <v>1</v>
      </c>
      <c r="Y85" s="37">
        <f t="shared" si="19"/>
        <v>1</v>
      </c>
      <c r="Z85" s="38" t="str">
        <f t="shared" si="20"/>
        <v> </v>
      </c>
      <c r="AA85" s="38" t="str">
        <f t="shared" si="21"/>
        <v> </v>
      </c>
      <c r="AB85" s="39">
        <f t="shared" si="22"/>
        <v>3</v>
      </c>
      <c r="AC85" s="37">
        <f t="shared" si="23"/>
        <v>3</v>
      </c>
      <c r="AD85" s="40" t="str">
        <f t="shared" si="24"/>
        <v> </v>
      </c>
      <c r="AE85" s="40" t="str">
        <f t="shared" si="25"/>
        <v> </v>
      </c>
      <c r="AF85" s="40">
        <f t="shared" si="26"/>
        <v>12226.5</v>
      </c>
      <c r="AG85" s="40" t="str">
        <f t="shared" si="27"/>
        <v> </v>
      </c>
      <c r="AH85" s="40" t="str">
        <f t="shared" si="28"/>
        <v> </v>
      </c>
      <c r="AI85" s="40" t="str">
        <f t="shared" si="29"/>
        <v> </v>
      </c>
      <c r="AJ85" s="40" t="str">
        <f t="shared" si="30"/>
        <v> </v>
      </c>
      <c r="AK85" s="40" t="str">
        <f t="shared" si="31"/>
        <v> </v>
      </c>
      <c r="AL85" s="41">
        <f t="shared" si="32"/>
        <v>12226.5</v>
      </c>
      <c r="AM85" s="65">
        <f t="shared" si="33"/>
        <v>12226.5</v>
      </c>
      <c r="AN85" s="75">
        <v>2108.83</v>
      </c>
      <c r="AO85" s="65">
        <f t="shared" si="17"/>
        <v>10117.67</v>
      </c>
      <c r="AP85" s="100"/>
      <c r="AQ85" s="67"/>
      <c r="AR85" s="100"/>
    </row>
    <row r="86" spans="1:44" ht="37.5" customHeight="1">
      <c r="A86" s="11">
        <v>81</v>
      </c>
      <c r="B86" s="4" t="s">
        <v>229</v>
      </c>
      <c r="C86" s="17" t="s">
        <v>506</v>
      </c>
      <c r="D86" s="3" t="s">
        <v>229</v>
      </c>
      <c r="E86" s="3" t="s">
        <v>230</v>
      </c>
      <c r="F86" s="3" t="s">
        <v>120</v>
      </c>
      <c r="G86" s="3" t="s">
        <v>424</v>
      </c>
      <c r="H86" s="3" t="s">
        <v>231</v>
      </c>
      <c r="I86" s="3" t="s">
        <v>232</v>
      </c>
      <c r="J86" s="3" t="s">
        <v>233</v>
      </c>
      <c r="K86" s="3" t="s">
        <v>234</v>
      </c>
      <c r="L86" s="19" t="s">
        <v>120</v>
      </c>
      <c r="M86" s="3" t="s">
        <v>424</v>
      </c>
      <c r="N86" s="19" t="s">
        <v>235</v>
      </c>
      <c r="O86" s="3" t="s">
        <v>236</v>
      </c>
      <c r="P86" s="3" t="s">
        <v>233</v>
      </c>
      <c r="Q86" s="19" t="s">
        <v>234</v>
      </c>
      <c r="R86" s="7">
        <v>1</v>
      </c>
      <c r="S86" s="85"/>
      <c r="T86" s="7">
        <v>18</v>
      </c>
      <c r="U86" s="7">
        <v>0</v>
      </c>
      <c r="V86" s="42">
        <v>5</v>
      </c>
      <c r="W86" s="13"/>
      <c r="X86" s="38">
        <f t="shared" si="18"/>
        <v>1</v>
      </c>
      <c r="Y86" s="37">
        <f t="shared" si="19"/>
        <v>1</v>
      </c>
      <c r="Z86" s="38" t="str">
        <f t="shared" si="20"/>
        <v> </v>
      </c>
      <c r="AA86" s="38" t="str">
        <f t="shared" si="21"/>
        <v> </v>
      </c>
      <c r="AB86" s="39">
        <f t="shared" si="22"/>
        <v>3</v>
      </c>
      <c r="AC86" s="37">
        <f t="shared" si="23"/>
        <v>3</v>
      </c>
      <c r="AD86" s="40" t="str">
        <f t="shared" si="24"/>
        <v> </v>
      </c>
      <c r="AE86" s="40" t="str">
        <f t="shared" si="25"/>
        <v> </v>
      </c>
      <c r="AF86" s="40">
        <f t="shared" si="26"/>
        <v>12226.5</v>
      </c>
      <c r="AG86" s="40" t="str">
        <f t="shared" si="27"/>
        <v> </v>
      </c>
      <c r="AH86" s="40" t="str">
        <f t="shared" si="28"/>
        <v> </v>
      </c>
      <c r="AI86" s="40" t="str">
        <f t="shared" si="29"/>
        <v> </v>
      </c>
      <c r="AJ86" s="40" t="str">
        <f t="shared" si="30"/>
        <v> </v>
      </c>
      <c r="AK86" s="40" t="str">
        <f t="shared" si="31"/>
        <v> </v>
      </c>
      <c r="AL86" s="41">
        <f t="shared" si="32"/>
        <v>12226.5</v>
      </c>
      <c r="AM86" s="65">
        <f t="shared" si="33"/>
        <v>12226.5</v>
      </c>
      <c r="AN86" s="75">
        <v>2108.83</v>
      </c>
      <c r="AO86" s="65">
        <f t="shared" si="17"/>
        <v>10117.67</v>
      </c>
      <c r="AP86" s="100"/>
      <c r="AQ86" s="67"/>
      <c r="AR86" s="100"/>
    </row>
    <row r="87" spans="1:44" ht="38.25">
      <c r="A87" s="11">
        <v>82</v>
      </c>
      <c r="B87" s="4" t="s">
        <v>229</v>
      </c>
      <c r="C87" s="17" t="s">
        <v>506</v>
      </c>
      <c r="D87" s="3" t="s">
        <v>229</v>
      </c>
      <c r="E87" s="3" t="s">
        <v>230</v>
      </c>
      <c r="F87" s="3" t="s">
        <v>120</v>
      </c>
      <c r="G87" s="3" t="s">
        <v>424</v>
      </c>
      <c r="H87" s="3" t="s">
        <v>231</v>
      </c>
      <c r="I87" s="3" t="s">
        <v>232</v>
      </c>
      <c r="J87" s="3" t="s">
        <v>233</v>
      </c>
      <c r="K87" s="3" t="s">
        <v>234</v>
      </c>
      <c r="L87" s="19" t="s">
        <v>120</v>
      </c>
      <c r="M87" s="3" t="s">
        <v>424</v>
      </c>
      <c r="N87" s="19" t="s">
        <v>237</v>
      </c>
      <c r="O87" s="3" t="s">
        <v>232</v>
      </c>
      <c r="P87" s="3" t="s">
        <v>233</v>
      </c>
      <c r="Q87" s="19" t="s">
        <v>234</v>
      </c>
      <c r="R87" s="7">
        <v>1</v>
      </c>
      <c r="S87" s="85"/>
      <c r="T87" s="7">
        <v>10</v>
      </c>
      <c r="U87" s="7">
        <v>0</v>
      </c>
      <c r="V87" s="42">
        <v>5</v>
      </c>
      <c r="W87" s="13"/>
      <c r="X87" s="38">
        <f t="shared" si="18"/>
        <v>1</v>
      </c>
      <c r="Y87" s="37">
        <f t="shared" si="19"/>
        <v>1</v>
      </c>
      <c r="Z87" s="38">
        <f t="shared" si="20"/>
        <v>1</v>
      </c>
      <c r="AA87" s="38" t="str">
        <f t="shared" si="21"/>
        <v> </v>
      </c>
      <c r="AB87" s="39" t="str">
        <f t="shared" si="22"/>
        <v> </v>
      </c>
      <c r="AC87" s="37">
        <f t="shared" si="23"/>
        <v>1</v>
      </c>
      <c r="AD87" s="40">
        <f t="shared" si="24"/>
        <v>6792.5</v>
      </c>
      <c r="AE87" s="40" t="str">
        <f t="shared" si="25"/>
        <v> </v>
      </c>
      <c r="AF87" s="40" t="str">
        <f t="shared" si="26"/>
        <v> </v>
      </c>
      <c r="AG87" s="40" t="str">
        <f t="shared" si="27"/>
        <v> </v>
      </c>
      <c r="AH87" s="40" t="str">
        <f t="shared" si="28"/>
        <v> </v>
      </c>
      <c r="AI87" s="40" t="str">
        <f t="shared" si="29"/>
        <v> </v>
      </c>
      <c r="AJ87" s="40" t="str">
        <f t="shared" si="30"/>
        <v> </v>
      </c>
      <c r="AK87" s="40" t="str">
        <f t="shared" si="31"/>
        <v> </v>
      </c>
      <c r="AL87" s="41">
        <f t="shared" si="32"/>
        <v>6792.5</v>
      </c>
      <c r="AM87" s="65">
        <f t="shared" si="33"/>
        <v>6792.5</v>
      </c>
      <c r="AN87" s="75">
        <v>1171.57</v>
      </c>
      <c r="AO87" s="65">
        <f t="shared" si="17"/>
        <v>5620.93</v>
      </c>
      <c r="AP87" s="100"/>
      <c r="AQ87" s="67"/>
      <c r="AR87" s="100"/>
    </row>
    <row r="88" spans="1:44" ht="38.25">
      <c r="A88" s="11">
        <v>83</v>
      </c>
      <c r="B88" s="4" t="s">
        <v>137</v>
      </c>
      <c r="C88" s="3" t="s">
        <v>506</v>
      </c>
      <c r="D88" s="3" t="s">
        <v>137</v>
      </c>
      <c r="E88" s="3" t="s">
        <v>136</v>
      </c>
      <c r="F88" s="3" t="s">
        <v>135</v>
      </c>
      <c r="G88" s="3" t="s">
        <v>424</v>
      </c>
      <c r="H88" s="3" t="s">
        <v>138</v>
      </c>
      <c r="I88" s="3" t="s">
        <v>139</v>
      </c>
      <c r="J88" s="3" t="s">
        <v>140</v>
      </c>
      <c r="K88" s="3" t="s">
        <v>141</v>
      </c>
      <c r="L88" s="19" t="s">
        <v>135</v>
      </c>
      <c r="M88" s="3" t="s">
        <v>424</v>
      </c>
      <c r="N88" s="19" t="s">
        <v>138</v>
      </c>
      <c r="O88" s="3" t="s">
        <v>139</v>
      </c>
      <c r="P88" s="3" t="s">
        <v>140</v>
      </c>
      <c r="Q88" s="17" t="s">
        <v>141</v>
      </c>
      <c r="R88" s="7">
        <v>1</v>
      </c>
      <c r="S88" s="85"/>
      <c r="T88" s="7">
        <v>10</v>
      </c>
      <c r="U88" s="7">
        <v>0</v>
      </c>
      <c r="V88" s="42">
        <v>5</v>
      </c>
      <c r="W88" s="11"/>
      <c r="X88" s="38">
        <f t="shared" si="18"/>
        <v>1</v>
      </c>
      <c r="Y88" s="37">
        <f t="shared" si="19"/>
        <v>1</v>
      </c>
      <c r="Z88" s="38">
        <f t="shared" si="20"/>
        <v>1</v>
      </c>
      <c r="AA88" s="38" t="str">
        <f t="shared" si="21"/>
        <v> </v>
      </c>
      <c r="AB88" s="39" t="str">
        <f t="shared" si="22"/>
        <v> </v>
      </c>
      <c r="AC88" s="37">
        <f t="shared" si="23"/>
        <v>1</v>
      </c>
      <c r="AD88" s="40">
        <f t="shared" si="24"/>
        <v>6792.5</v>
      </c>
      <c r="AE88" s="40" t="str">
        <f t="shared" si="25"/>
        <v> </v>
      </c>
      <c r="AF88" s="40" t="str">
        <f t="shared" si="26"/>
        <v> </v>
      </c>
      <c r="AG88" s="40" t="str">
        <f t="shared" si="27"/>
        <v> </v>
      </c>
      <c r="AH88" s="40" t="str">
        <f t="shared" si="28"/>
        <v> </v>
      </c>
      <c r="AI88" s="40" t="str">
        <f t="shared" si="29"/>
        <v> </v>
      </c>
      <c r="AJ88" s="40" t="str">
        <f t="shared" si="30"/>
        <v> </v>
      </c>
      <c r="AK88" s="40" t="str">
        <f t="shared" si="31"/>
        <v> </v>
      </c>
      <c r="AL88" s="41">
        <f t="shared" si="32"/>
        <v>6792.5</v>
      </c>
      <c r="AM88" s="65">
        <f t="shared" si="33"/>
        <v>6792.5</v>
      </c>
      <c r="AN88" s="75">
        <v>1171.57</v>
      </c>
      <c r="AO88" s="65">
        <f t="shared" si="17"/>
        <v>5620.93</v>
      </c>
      <c r="AP88" s="100"/>
      <c r="AQ88" s="67"/>
      <c r="AR88" s="100"/>
    </row>
    <row r="89" spans="1:44" ht="38.25">
      <c r="A89" s="11">
        <v>84</v>
      </c>
      <c r="B89" s="4" t="s">
        <v>149</v>
      </c>
      <c r="C89" s="3" t="s">
        <v>506</v>
      </c>
      <c r="D89" s="3" t="s">
        <v>150</v>
      </c>
      <c r="E89" s="3" t="s">
        <v>151</v>
      </c>
      <c r="F89" s="3" t="s">
        <v>135</v>
      </c>
      <c r="G89" s="3" t="s">
        <v>424</v>
      </c>
      <c r="H89" s="3" t="s">
        <v>152</v>
      </c>
      <c r="I89" s="3" t="s">
        <v>153</v>
      </c>
      <c r="J89" s="3" t="s">
        <v>154</v>
      </c>
      <c r="K89" s="3" t="s">
        <v>155</v>
      </c>
      <c r="L89" s="19" t="s">
        <v>135</v>
      </c>
      <c r="M89" s="3" t="s">
        <v>424</v>
      </c>
      <c r="N89" s="19" t="s">
        <v>152</v>
      </c>
      <c r="O89" s="3" t="s">
        <v>153</v>
      </c>
      <c r="P89" s="3" t="s">
        <v>154</v>
      </c>
      <c r="Q89" s="17" t="s">
        <v>155</v>
      </c>
      <c r="R89" s="7">
        <v>1</v>
      </c>
      <c r="S89" s="85"/>
      <c r="T89" s="7">
        <v>10</v>
      </c>
      <c r="U89" s="7">
        <v>0</v>
      </c>
      <c r="V89" s="42">
        <v>5</v>
      </c>
      <c r="W89" s="11"/>
      <c r="X89" s="38">
        <f t="shared" si="18"/>
        <v>1</v>
      </c>
      <c r="Y89" s="37">
        <f t="shared" si="19"/>
        <v>1</v>
      </c>
      <c r="Z89" s="38">
        <f t="shared" si="20"/>
        <v>1</v>
      </c>
      <c r="AA89" s="38" t="str">
        <f t="shared" si="21"/>
        <v> </v>
      </c>
      <c r="AB89" s="39" t="str">
        <f t="shared" si="22"/>
        <v> </v>
      </c>
      <c r="AC89" s="37">
        <f t="shared" si="23"/>
        <v>1</v>
      </c>
      <c r="AD89" s="40">
        <f t="shared" si="24"/>
        <v>6792.5</v>
      </c>
      <c r="AE89" s="40" t="str">
        <f t="shared" si="25"/>
        <v> </v>
      </c>
      <c r="AF89" s="40" t="str">
        <f t="shared" si="26"/>
        <v> </v>
      </c>
      <c r="AG89" s="40" t="str">
        <f t="shared" si="27"/>
        <v> </v>
      </c>
      <c r="AH89" s="40" t="str">
        <f t="shared" si="28"/>
        <v> </v>
      </c>
      <c r="AI89" s="40" t="str">
        <f t="shared" si="29"/>
        <v> </v>
      </c>
      <c r="AJ89" s="40" t="str">
        <f t="shared" si="30"/>
        <v> </v>
      </c>
      <c r="AK89" s="40" t="str">
        <f t="shared" si="31"/>
        <v> </v>
      </c>
      <c r="AL89" s="41">
        <f t="shared" si="32"/>
        <v>6792.5</v>
      </c>
      <c r="AM89" s="65">
        <f t="shared" si="33"/>
        <v>6792.5</v>
      </c>
      <c r="AN89" s="75">
        <v>1171.57</v>
      </c>
      <c r="AO89" s="65">
        <f t="shared" si="17"/>
        <v>5620.93</v>
      </c>
      <c r="AP89" s="100"/>
      <c r="AQ89" s="67"/>
      <c r="AR89" s="100"/>
    </row>
    <row r="90" spans="1:44" ht="38.25">
      <c r="A90" s="11">
        <v>85</v>
      </c>
      <c r="B90" s="4" t="s">
        <v>472</v>
      </c>
      <c r="C90" s="3" t="s">
        <v>506</v>
      </c>
      <c r="D90" s="3" t="s">
        <v>223</v>
      </c>
      <c r="E90" s="3" t="s">
        <v>222</v>
      </c>
      <c r="F90" s="3" t="s">
        <v>111</v>
      </c>
      <c r="G90" s="3" t="s">
        <v>424</v>
      </c>
      <c r="H90" s="3" t="s">
        <v>224</v>
      </c>
      <c r="I90" s="3" t="s">
        <v>225</v>
      </c>
      <c r="J90" s="3" t="s">
        <v>225</v>
      </c>
      <c r="K90" s="3" t="s">
        <v>226</v>
      </c>
      <c r="L90" s="3" t="s">
        <v>111</v>
      </c>
      <c r="M90" s="3" t="s">
        <v>424</v>
      </c>
      <c r="N90" s="19" t="s">
        <v>227</v>
      </c>
      <c r="O90" s="3" t="s">
        <v>228</v>
      </c>
      <c r="P90" s="3" t="s">
        <v>225</v>
      </c>
      <c r="Q90" s="17" t="s">
        <v>226</v>
      </c>
      <c r="R90" s="7">
        <v>1</v>
      </c>
      <c r="S90" s="85"/>
      <c r="T90" s="7">
        <v>13</v>
      </c>
      <c r="U90" s="7">
        <v>0</v>
      </c>
      <c r="V90" s="42">
        <v>5</v>
      </c>
      <c r="W90" s="11"/>
      <c r="X90" s="38">
        <f t="shared" si="18"/>
        <v>1</v>
      </c>
      <c r="Y90" s="37">
        <f t="shared" si="19"/>
        <v>1</v>
      </c>
      <c r="Z90" s="38">
        <f t="shared" si="20"/>
        <v>1</v>
      </c>
      <c r="AA90" s="38" t="str">
        <f t="shared" si="21"/>
        <v> </v>
      </c>
      <c r="AB90" s="39" t="str">
        <f t="shared" si="22"/>
        <v> </v>
      </c>
      <c r="AC90" s="37">
        <f t="shared" si="23"/>
        <v>1</v>
      </c>
      <c r="AD90" s="40">
        <f t="shared" si="24"/>
        <v>6792.5</v>
      </c>
      <c r="AE90" s="40" t="str">
        <f t="shared" si="25"/>
        <v> </v>
      </c>
      <c r="AF90" s="40" t="str">
        <f t="shared" si="26"/>
        <v> </v>
      </c>
      <c r="AG90" s="40" t="str">
        <f t="shared" si="27"/>
        <v> </v>
      </c>
      <c r="AH90" s="40" t="str">
        <f t="shared" si="28"/>
        <v> </v>
      </c>
      <c r="AI90" s="40" t="str">
        <f t="shared" si="29"/>
        <v> </v>
      </c>
      <c r="AJ90" s="40" t="str">
        <f t="shared" si="30"/>
        <v> </v>
      </c>
      <c r="AK90" s="40" t="str">
        <f t="shared" si="31"/>
        <v> </v>
      </c>
      <c r="AL90" s="41">
        <f t="shared" si="32"/>
        <v>6792.5</v>
      </c>
      <c r="AM90" s="65">
        <f t="shared" si="33"/>
        <v>6792.5</v>
      </c>
      <c r="AN90" s="75">
        <v>1171.57</v>
      </c>
      <c r="AO90" s="65">
        <f t="shared" si="17"/>
        <v>5620.93</v>
      </c>
      <c r="AP90" s="100"/>
      <c r="AQ90" s="67"/>
      <c r="AR90" s="100"/>
    </row>
    <row r="91" spans="1:44" ht="38.25">
      <c r="A91" s="11">
        <v>86</v>
      </c>
      <c r="B91" s="4" t="s">
        <v>112</v>
      </c>
      <c r="C91" s="3" t="s">
        <v>257</v>
      </c>
      <c r="D91" s="3" t="s">
        <v>113</v>
      </c>
      <c r="E91" s="3" t="s">
        <v>114</v>
      </c>
      <c r="F91" s="3" t="s">
        <v>115</v>
      </c>
      <c r="G91" s="3" t="s">
        <v>424</v>
      </c>
      <c r="H91" s="3" t="s">
        <v>116</v>
      </c>
      <c r="I91" s="3" t="s">
        <v>117</v>
      </c>
      <c r="J91" s="3" t="s">
        <v>118</v>
      </c>
      <c r="K91" s="3" t="s">
        <v>119</v>
      </c>
      <c r="L91" s="3" t="s">
        <v>115</v>
      </c>
      <c r="M91" s="3" t="s">
        <v>424</v>
      </c>
      <c r="N91" s="19" t="s">
        <v>116</v>
      </c>
      <c r="O91" s="3" t="s">
        <v>117</v>
      </c>
      <c r="P91" s="3" t="s">
        <v>118</v>
      </c>
      <c r="Q91" s="17" t="s">
        <v>119</v>
      </c>
      <c r="R91" s="7">
        <v>1</v>
      </c>
      <c r="S91" s="85"/>
      <c r="T91" s="7">
        <v>16</v>
      </c>
      <c r="U91" s="7">
        <v>0</v>
      </c>
      <c r="V91" s="42">
        <v>7</v>
      </c>
      <c r="W91" s="11"/>
      <c r="X91" s="38">
        <f t="shared" si="18"/>
        <v>2</v>
      </c>
      <c r="Y91" s="37">
        <f t="shared" si="19"/>
        <v>2</v>
      </c>
      <c r="Z91" s="38" t="str">
        <f t="shared" si="20"/>
        <v> </v>
      </c>
      <c r="AA91" s="38">
        <f t="shared" si="21"/>
        <v>2</v>
      </c>
      <c r="AB91" s="39" t="str">
        <f t="shared" si="22"/>
        <v> </v>
      </c>
      <c r="AC91" s="37">
        <f t="shared" si="23"/>
        <v>2</v>
      </c>
      <c r="AD91" s="40" t="str">
        <f t="shared" si="24"/>
        <v> </v>
      </c>
      <c r="AE91" s="40" t="str">
        <f t="shared" si="25"/>
        <v> </v>
      </c>
      <c r="AF91" s="40" t="str">
        <f t="shared" si="26"/>
        <v> </v>
      </c>
      <c r="AG91" s="40" t="str">
        <f t="shared" si="27"/>
        <v> </v>
      </c>
      <c r="AH91" s="40" t="str">
        <f t="shared" si="28"/>
        <v> </v>
      </c>
      <c r="AI91" s="40">
        <f t="shared" si="29"/>
        <v>12226.5</v>
      </c>
      <c r="AJ91" s="40" t="str">
        <f t="shared" si="30"/>
        <v> </v>
      </c>
      <c r="AK91" s="40" t="str">
        <f t="shared" si="31"/>
        <v> </v>
      </c>
      <c r="AL91" s="41">
        <f t="shared" si="32"/>
        <v>12226.5</v>
      </c>
      <c r="AM91" s="65">
        <f t="shared" si="33"/>
        <v>12226.5</v>
      </c>
      <c r="AN91" s="75">
        <v>2108.83</v>
      </c>
      <c r="AO91" s="65">
        <f t="shared" si="17"/>
        <v>10117.67</v>
      </c>
      <c r="AP91" s="100"/>
      <c r="AQ91" s="67"/>
      <c r="AR91" s="100"/>
    </row>
    <row r="92" spans="1:44" ht="38.25">
      <c r="A92" s="11">
        <v>87</v>
      </c>
      <c r="B92" s="4" t="s">
        <v>143</v>
      </c>
      <c r="C92" s="3" t="s">
        <v>506</v>
      </c>
      <c r="D92" s="3" t="s">
        <v>64</v>
      </c>
      <c r="E92" s="3" t="s">
        <v>142</v>
      </c>
      <c r="F92" s="3" t="s">
        <v>423</v>
      </c>
      <c r="G92" s="3" t="s">
        <v>424</v>
      </c>
      <c r="H92" s="3" t="s">
        <v>144</v>
      </c>
      <c r="I92" s="3" t="s">
        <v>145</v>
      </c>
      <c r="J92" s="3" t="s">
        <v>146</v>
      </c>
      <c r="K92" s="59" t="s">
        <v>1002</v>
      </c>
      <c r="L92" s="19" t="s">
        <v>423</v>
      </c>
      <c r="M92" s="3" t="s">
        <v>424</v>
      </c>
      <c r="N92" s="19" t="s">
        <v>147</v>
      </c>
      <c r="O92" s="3" t="s">
        <v>145</v>
      </c>
      <c r="P92" s="3" t="s">
        <v>146</v>
      </c>
      <c r="Q92" s="17" t="s">
        <v>148</v>
      </c>
      <c r="R92" s="7">
        <v>1</v>
      </c>
      <c r="S92" s="85"/>
      <c r="T92" s="7">
        <v>18</v>
      </c>
      <c r="U92" s="7">
        <v>0</v>
      </c>
      <c r="V92" s="42">
        <v>5</v>
      </c>
      <c r="W92" s="11"/>
      <c r="X92" s="38">
        <f t="shared" si="18"/>
        <v>1</v>
      </c>
      <c r="Y92" s="37">
        <f t="shared" si="19"/>
        <v>1</v>
      </c>
      <c r="Z92" s="38" t="str">
        <f t="shared" si="20"/>
        <v> </v>
      </c>
      <c r="AA92" s="38" t="str">
        <f t="shared" si="21"/>
        <v> </v>
      </c>
      <c r="AB92" s="39">
        <f t="shared" si="22"/>
        <v>3</v>
      </c>
      <c r="AC92" s="37">
        <f t="shared" si="23"/>
        <v>3</v>
      </c>
      <c r="AD92" s="40" t="str">
        <f t="shared" si="24"/>
        <v> </v>
      </c>
      <c r="AE92" s="40" t="str">
        <f t="shared" si="25"/>
        <v> </v>
      </c>
      <c r="AF92" s="40">
        <f t="shared" si="26"/>
        <v>12226.5</v>
      </c>
      <c r="AG92" s="40" t="str">
        <f t="shared" si="27"/>
        <v> </v>
      </c>
      <c r="AH92" s="40" t="str">
        <f t="shared" si="28"/>
        <v> </v>
      </c>
      <c r="AI92" s="40" t="str">
        <f t="shared" si="29"/>
        <v> </v>
      </c>
      <c r="AJ92" s="40" t="str">
        <f t="shared" si="30"/>
        <v> </v>
      </c>
      <c r="AK92" s="40" t="str">
        <f t="shared" si="31"/>
        <v> </v>
      </c>
      <c r="AL92" s="41">
        <f t="shared" si="32"/>
        <v>12226.5</v>
      </c>
      <c r="AM92" s="65">
        <f t="shared" si="33"/>
        <v>12226.5</v>
      </c>
      <c r="AN92" s="75">
        <v>2108.83</v>
      </c>
      <c r="AO92" s="65">
        <f t="shared" si="17"/>
        <v>10117.67</v>
      </c>
      <c r="AP92" s="100"/>
      <c r="AQ92" s="67"/>
      <c r="AR92" s="100"/>
    </row>
    <row r="93" spans="1:44" ht="32.25" customHeight="1">
      <c r="A93" s="11">
        <v>88</v>
      </c>
      <c r="B93" s="4" t="s">
        <v>204</v>
      </c>
      <c r="C93" s="3" t="s">
        <v>506</v>
      </c>
      <c r="D93" s="3" t="s">
        <v>204</v>
      </c>
      <c r="E93" s="3" t="s">
        <v>203</v>
      </c>
      <c r="F93" s="3" t="s">
        <v>423</v>
      </c>
      <c r="G93" s="3" t="s">
        <v>424</v>
      </c>
      <c r="H93" s="3" t="s">
        <v>205</v>
      </c>
      <c r="I93" s="3" t="s">
        <v>206</v>
      </c>
      <c r="J93" s="3" t="s">
        <v>207</v>
      </c>
      <c r="K93" s="3" t="s">
        <v>208</v>
      </c>
      <c r="L93" s="19" t="s">
        <v>423</v>
      </c>
      <c r="M93" s="3" t="s">
        <v>424</v>
      </c>
      <c r="N93" s="19" t="s">
        <v>210</v>
      </c>
      <c r="O93" s="3" t="s">
        <v>211</v>
      </c>
      <c r="P93" s="3" t="s">
        <v>211</v>
      </c>
      <c r="Q93" s="17" t="s">
        <v>208</v>
      </c>
      <c r="R93" s="7">
        <v>1</v>
      </c>
      <c r="S93" s="85"/>
      <c r="T93" s="7">
        <v>20</v>
      </c>
      <c r="U93" s="7">
        <v>0</v>
      </c>
      <c r="V93" s="76">
        <v>7</v>
      </c>
      <c r="W93" s="11"/>
      <c r="X93" s="38">
        <f t="shared" si="18"/>
        <v>2</v>
      </c>
      <c r="Y93" s="37">
        <f t="shared" si="19"/>
        <v>2</v>
      </c>
      <c r="Z93" s="38" t="str">
        <f t="shared" si="20"/>
        <v> </v>
      </c>
      <c r="AA93" s="38" t="str">
        <f t="shared" si="21"/>
        <v> </v>
      </c>
      <c r="AB93" s="39">
        <f t="shared" si="22"/>
        <v>3</v>
      </c>
      <c r="AC93" s="37">
        <f t="shared" si="23"/>
        <v>3</v>
      </c>
      <c r="AD93" s="40" t="str">
        <f t="shared" si="24"/>
        <v> </v>
      </c>
      <c r="AE93" s="40" t="str">
        <f t="shared" si="25"/>
        <v> </v>
      </c>
      <c r="AF93" s="40" t="str">
        <f t="shared" si="26"/>
        <v> </v>
      </c>
      <c r="AG93" s="40" t="str">
        <f t="shared" si="27"/>
        <v> </v>
      </c>
      <c r="AH93" s="40" t="str">
        <f t="shared" si="28"/>
        <v> </v>
      </c>
      <c r="AI93" s="40" t="str">
        <f t="shared" si="29"/>
        <v> </v>
      </c>
      <c r="AJ93" s="40">
        <f t="shared" si="30"/>
        <v>15622.75</v>
      </c>
      <c r="AK93" s="40" t="str">
        <f t="shared" si="31"/>
        <v> </v>
      </c>
      <c r="AL93" s="41">
        <f t="shared" si="32"/>
        <v>15622.75</v>
      </c>
      <c r="AM93" s="65">
        <f t="shared" si="33"/>
        <v>15622.75</v>
      </c>
      <c r="AN93" s="75">
        <v>2694.61</v>
      </c>
      <c r="AO93" s="65">
        <f t="shared" si="17"/>
        <v>12928.14</v>
      </c>
      <c r="AP93" s="100"/>
      <c r="AQ93" s="67"/>
      <c r="AR93" s="100"/>
    </row>
    <row r="94" spans="1:44" ht="33.75" customHeight="1">
      <c r="A94" s="11">
        <v>89</v>
      </c>
      <c r="B94" s="4" t="s">
        <v>184</v>
      </c>
      <c r="C94" s="3" t="s">
        <v>506</v>
      </c>
      <c r="D94" s="3" t="s">
        <v>184</v>
      </c>
      <c r="E94" s="3" t="s">
        <v>183</v>
      </c>
      <c r="F94" s="3" t="s">
        <v>78</v>
      </c>
      <c r="G94" s="3" t="s">
        <v>424</v>
      </c>
      <c r="H94" s="3" t="s">
        <v>185</v>
      </c>
      <c r="I94" s="3" t="s">
        <v>186</v>
      </c>
      <c r="J94" s="3" t="s">
        <v>186</v>
      </c>
      <c r="K94" s="3" t="s">
        <v>187</v>
      </c>
      <c r="L94" s="19" t="s">
        <v>78</v>
      </c>
      <c r="M94" s="3" t="s">
        <v>424</v>
      </c>
      <c r="N94" s="19" t="s">
        <v>188</v>
      </c>
      <c r="O94" s="3" t="s">
        <v>186</v>
      </c>
      <c r="P94" s="3" t="s">
        <v>186</v>
      </c>
      <c r="Q94" s="17" t="s">
        <v>187</v>
      </c>
      <c r="R94" s="7">
        <v>1</v>
      </c>
      <c r="S94" s="85"/>
      <c r="T94" s="7">
        <v>20</v>
      </c>
      <c r="U94" s="7">
        <v>0</v>
      </c>
      <c r="V94" s="76">
        <v>5</v>
      </c>
      <c r="W94" s="11"/>
      <c r="X94" s="38">
        <f t="shared" si="18"/>
        <v>1</v>
      </c>
      <c r="Y94" s="37">
        <f t="shared" si="19"/>
        <v>1</v>
      </c>
      <c r="Z94" s="38" t="str">
        <f t="shared" si="20"/>
        <v> </v>
      </c>
      <c r="AA94" s="38" t="str">
        <f t="shared" si="21"/>
        <v> </v>
      </c>
      <c r="AB94" s="39">
        <f t="shared" si="22"/>
        <v>3</v>
      </c>
      <c r="AC94" s="37">
        <f t="shared" si="23"/>
        <v>3</v>
      </c>
      <c r="AD94" s="40" t="str">
        <f t="shared" si="24"/>
        <v> </v>
      </c>
      <c r="AE94" s="40" t="str">
        <f t="shared" si="25"/>
        <v> </v>
      </c>
      <c r="AF94" s="40">
        <f t="shared" si="26"/>
        <v>12226.5</v>
      </c>
      <c r="AG94" s="40" t="str">
        <f t="shared" si="27"/>
        <v> </v>
      </c>
      <c r="AH94" s="40" t="str">
        <f t="shared" si="28"/>
        <v> </v>
      </c>
      <c r="AI94" s="40" t="str">
        <f t="shared" si="29"/>
        <v> </v>
      </c>
      <c r="AJ94" s="40" t="str">
        <f t="shared" si="30"/>
        <v> </v>
      </c>
      <c r="AK94" s="40" t="str">
        <f t="shared" si="31"/>
        <v> </v>
      </c>
      <c r="AL94" s="41">
        <f t="shared" si="32"/>
        <v>12226.5</v>
      </c>
      <c r="AM94" s="65">
        <f t="shared" si="33"/>
        <v>12226.5</v>
      </c>
      <c r="AN94" s="75">
        <v>2108.83</v>
      </c>
      <c r="AO94" s="65">
        <f t="shared" si="17"/>
        <v>10117.67</v>
      </c>
      <c r="AP94" s="100"/>
      <c r="AQ94" s="67"/>
      <c r="AR94" s="100"/>
    </row>
    <row r="95" spans="1:44" ht="32.25" customHeight="1">
      <c r="A95" s="11">
        <v>90</v>
      </c>
      <c r="B95" s="4" t="s">
        <v>190</v>
      </c>
      <c r="C95" s="3" t="s">
        <v>506</v>
      </c>
      <c r="D95" s="3" t="s">
        <v>191</v>
      </c>
      <c r="E95" s="3" t="s">
        <v>189</v>
      </c>
      <c r="F95" s="3" t="s">
        <v>423</v>
      </c>
      <c r="G95" s="3" t="s">
        <v>424</v>
      </c>
      <c r="H95" s="3" t="s">
        <v>192</v>
      </c>
      <c r="I95" s="3" t="s">
        <v>193</v>
      </c>
      <c r="J95" s="3" t="s">
        <v>194</v>
      </c>
      <c r="K95" s="3" t="s">
        <v>195</v>
      </c>
      <c r="L95" s="19" t="s">
        <v>423</v>
      </c>
      <c r="M95" s="3" t="s">
        <v>424</v>
      </c>
      <c r="N95" s="19" t="s">
        <v>192</v>
      </c>
      <c r="O95" s="3" t="s">
        <v>193</v>
      </c>
      <c r="P95" s="3" t="s">
        <v>194</v>
      </c>
      <c r="Q95" s="17" t="s">
        <v>195</v>
      </c>
      <c r="R95" s="7">
        <v>1</v>
      </c>
      <c r="S95" s="85"/>
      <c r="T95" s="7">
        <v>18</v>
      </c>
      <c r="U95" s="7">
        <v>0</v>
      </c>
      <c r="V95" s="76">
        <v>7</v>
      </c>
      <c r="W95" s="11"/>
      <c r="X95" s="38">
        <f t="shared" si="18"/>
        <v>2</v>
      </c>
      <c r="Y95" s="37">
        <f t="shared" si="19"/>
        <v>2</v>
      </c>
      <c r="Z95" s="38" t="str">
        <f t="shared" si="20"/>
        <v> </v>
      </c>
      <c r="AA95" s="38" t="str">
        <f t="shared" si="21"/>
        <v> </v>
      </c>
      <c r="AB95" s="39">
        <f t="shared" si="22"/>
        <v>3</v>
      </c>
      <c r="AC95" s="37">
        <f t="shared" si="23"/>
        <v>3</v>
      </c>
      <c r="AD95" s="40" t="str">
        <f t="shared" si="24"/>
        <v> </v>
      </c>
      <c r="AE95" s="40" t="str">
        <f t="shared" si="25"/>
        <v> </v>
      </c>
      <c r="AF95" s="40" t="str">
        <f t="shared" si="26"/>
        <v> </v>
      </c>
      <c r="AG95" s="40" t="str">
        <f t="shared" si="27"/>
        <v> </v>
      </c>
      <c r="AH95" s="40" t="str">
        <f t="shared" si="28"/>
        <v> </v>
      </c>
      <c r="AI95" s="40" t="str">
        <f t="shared" si="29"/>
        <v> </v>
      </c>
      <c r="AJ95" s="40">
        <f t="shared" si="30"/>
        <v>15622.75</v>
      </c>
      <c r="AK95" s="40" t="str">
        <f t="shared" si="31"/>
        <v> </v>
      </c>
      <c r="AL95" s="41">
        <f t="shared" si="32"/>
        <v>15622.75</v>
      </c>
      <c r="AM95" s="65">
        <f t="shared" si="33"/>
        <v>15622.75</v>
      </c>
      <c r="AN95" s="75">
        <v>2694.61</v>
      </c>
      <c r="AO95" s="65">
        <f t="shared" si="17"/>
        <v>12928.14</v>
      </c>
      <c r="AP95" s="100"/>
      <c r="AQ95" s="67"/>
      <c r="AR95" s="100"/>
    </row>
    <row r="96" spans="1:44" ht="38.25">
      <c r="A96" s="11">
        <v>91</v>
      </c>
      <c r="B96" s="4" t="s">
        <v>82</v>
      </c>
      <c r="C96" s="3" t="s">
        <v>257</v>
      </c>
      <c r="D96" s="3" t="s">
        <v>83</v>
      </c>
      <c r="E96" s="3" t="s">
        <v>84</v>
      </c>
      <c r="F96" s="3" t="s">
        <v>423</v>
      </c>
      <c r="G96" s="3" t="s">
        <v>424</v>
      </c>
      <c r="H96" s="3" t="s">
        <v>102</v>
      </c>
      <c r="I96" s="3" t="s">
        <v>103</v>
      </c>
      <c r="J96" s="3" t="s">
        <v>103</v>
      </c>
      <c r="K96" s="3" t="s">
        <v>104</v>
      </c>
      <c r="L96" s="19" t="s">
        <v>423</v>
      </c>
      <c r="M96" s="3" t="s">
        <v>424</v>
      </c>
      <c r="N96" s="19" t="s">
        <v>102</v>
      </c>
      <c r="O96" s="3" t="s">
        <v>103</v>
      </c>
      <c r="P96" s="3" t="s">
        <v>103</v>
      </c>
      <c r="Q96" s="17" t="s">
        <v>104</v>
      </c>
      <c r="R96" s="7">
        <v>1</v>
      </c>
      <c r="S96" s="85"/>
      <c r="T96" s="7">
        <v>10</v>
      </c>
      <c r="U96" s="7">
        <v>0</v>
      </c>
      <c r="V96" s="42">
        <v>7</v>
      </c>
      <c r="W96" s="11"/>
      <c r="X96" s="38">
        <f t="shared" si="18"/>
        <v>2</v>
      </c>
      <c r="Y96" s="37">
        <f t="shared" si="19"/>
        <v>2</v>
      </c>
      <c r="Z96" s="38">
        <f t="shared" si="20"/>
        <v>1</v>
      </c>
      <c r="AA96" s="38" t="str">
        <f t="shared" si="21"/>
        <v> </v>
      </c>
      <c r="AB96" s="39" t="str">
        <f t="shared" si="22"/>
        <v> </v>
      </c>
      <c r="AC96" s="37">
        <f t="shared" si="23"/>
        <v>1</v>
      </c>
      <c r="AD96" s="40" t="str">
        <f t="shared" si="24"/>
        <v> </v>
      </c>
      <c r="AE96" s="40" t="str">
        <f t="shared" si="25"/>
        <v> </v>
      </c>
      <c r="AF96" s="40" t="str">
        <f t="shared" si="26"/>
        <v> </v>
      </c>
      <c r="AG96" s="40" t="str">
        <f t="shared" si="27"/>
        <v> </v>
      </c>
      <c r="AH96" s="40">
        <f t="shared" si="28"/>
        <v>8830.25</v>
      </c>
      <c r="AI96" s="40" t="str">
        <f t="shared" si="29"/>
        <v> </v>
      </c>
      <c r="AJ96" s="40" t="str">
        <f t="shared" si="30"/>
        <v> </v>
      </c>
      <c r="AK96" s="40" t="str">
        <f t="shared" si="31"/>
        <v> </v>
      </c>
      <c r="AL96" s="41">
        <f t="shared" si="32"/>
        <v>8830.25</v>
      </c>
      <c r="AM96" s="65">
        <f t="shared" si="33"/>
        <v>8830.25</v>
      </c>
      <c r="AN96" s="75">
        <v>1523.04</v>
      </c>
      <c r="AO96" s="65">
        <f t="shared" si="17"/>
        <v>7307.21</v>
      </c>
      <c r="AP96" s="101"/>
      <c r="AQ96" s="67"/>
      <c r="AR96" s="101"/>
    </row>
    <row r="97" spans="1:44" s="6" customFormat="1" ht="35.25" customHeight="1">
      <c r="A97" s="11">
        <v>92</v>
      </c>
      <c r="B97" s="4" t="s">
        <v>128</v>
      </c>
      <c r="C97" s="3" t="s">
        <v>506</v>
      </c>
      <c r="D97" s="3" t="s">
        <v>129</v>
      </c>
      <c r="E97" s="3" t="s">
        <v>127</v>
      </c>
      <c r="F97" s="3" t="s">
        <v>423</v>
      </c>
      <c r="G97" s="3" t="s">
        <v>424</v>
      </c>
      <c r="H97" s="3" t="s">
        <v>130</v>
      </c>
      <c r="I97" s="3" t="s">
        <v>131</v>
      </c>
      <c r="J97" s="3" t="s">
        <v>131</v>
      </c>
      <c r="K97" s="3" t="s">
        <v>132</v>
      </c>
      <c r="L97" s="3" t="s">
        <v>78</v>
      </c>
      <c r="M97" s="3" t="s">
        <v>424</v>
      </c>
      <c r="N97" s="19" t="s">
        <v>130</v>
      </c>
      <c r="O97" s="3" t="s">
        <v>131</v>
      </c>
      <c r="P97" s="3" t="s">
        <v>131</v>
      </c>
      <c r="Q97" s="17" t="s">
        <v>132</v>
      </c>
      <c r="R97" s="7">
        <v>1</v>
      </c>
      <c r="S97" s="85"/>
      <c r="T97" s="7">
        <v>20</v>
      </c>
      <c r="U97" s="7">
        <v>0</v>
      </c>
      <c r="V97" s="42">
        <v>5</v>
      </c>
      <c r="W97" s="11"/>
      <c r="X97" s="38">
        <f t="shared" si="18"/>
        <v>1</v>
      </c>
      <c r="Y97" s="37">
        <f t="shared" si="19"/>
        <v>1</v>
      </c>
      <c r="Z97" s="38" t="str">
        <f t="shared" si="20"/>
        <v> </v>
      </c>
      <c r="AA97" s="38" t="str">
        <f t="shared" si="21"/>
        <v> </v>
      </c>
      <c r="AB97" s="39">
        <f t="shared" si="22"/>
        <v>3</v>
      </c>
      <c r="AC97" s="37">
        <f t="shared" si="23"/>
        <v>3</v>
      </c>
      <c r="AD97" s="40" t="str">
        <f t="shared" si="24"/>
        <v> </v>
      </c>
      <c r="AE97" s="40" t="str">
        <f t="shared" si="25"/>
        <v> </v>
      </c>
      <c r="AF97" s="40">
        <f t="shared" si="26"/>
        <v>12226.5</v>
      </c>
      <c r="AG97" s="40" t="str">
        <f t="shared" si="27"/>
        <v> </v>
      </c>
      <c r="AH97" s="40" t="str">
        <f t="shared" si="28"/>
        <v> </v>
      </c>
      <c r="AI97" s="40" t="str">
        <f t="shared" si="29"/>
        <v> </v>
      </c>
      <c r="AJ97" s="40" t="str">
        <f t="shared" si="30"/>
        <v> </v>
      </c>
      <c r="AK97" s="40" t="str">
        <f t="shared" si="31"/>
        <v> </v>
      </c>
      <c r="AL97" s="41">
        <f t="shared" si="32"/>
        <v>12226.5</v>
      </c>
      <c r="AM97" s="65">
        <f t="shared" si="33"/>
        <v>12226.5</v>
      </c>
      <c r="AN97" s="75">
        <v>2108.83</v>
      </c>
      <c r="AO97" s="65">
        <f>AM97-AN97+3.75</f>
        <v>10121.42</v>
      </c>
      <c r="AP97" s="72">
        <f>SUM(AO79:AO97)</f>
        <v>169755.8</v>
      </c>
      <c r="AQ97" s="65"/>
      <c r="AR97" s="72">
        <f>SUM(AQ79:AQ97)</f>
        <v>0</v>
      </c>
    </row>
    <row r="98" spans="12:44" ht="23.25">
      <c r="L98" s="18" t="s">
        <v>345</v>
      </c>
      <c r="U98" s="45"/>
      <c r="AL98" s="45">
        <f aca="true" t="shared" si="34" ref="AL98:AR98">SUM(AL2:AL97)</f>
        <v>1007327.75</v>
      </c>
      <c r="AM98" s="65">
        <f t="shared" si="34"/>
        <v>1013327.75</v>
      </c>
      <c r="AN98" s="65">
        <f t="shared" si="34"/>
        <v>174915.47</v>
      </c>
      <c r="AO98" s="65">
        <f t="shared" si="34"/>
        <v>838416.03</v>
      </c>
      <c r="AP98" s="65">
        <f t="shared" si="34"/>
        <v>838416.03</v>
      </c>
      <c r="AQ98" s="65">
        <f t="shared" si="34"/>
        <v>9000</v>
      </c>
      <c r="AR98" s="65">
        <f t="shared" si="34"/>
        <v>9000</v>
      </c>
    </row>
    <row r="99" spans="17:44" s="55" customFormat="1" ht="21.75" customHeight="1">
      <c r="Q99" s="56"/>
      <c r="V99" s="57"/>
      <c r="AL99" s="58">
        <f>AL98-AM98</f>
        <v>-6000</v>
      </c>
      <c r="AM99" s="65"/>
      <c r="AN99" s="65"/>
      <c r="AO99" s="65">
        <f>AM98-AN98</f>
        <v>838412.28</v>
      </c>
      <c r="AP99" s="65"/>
      <c r="AQ99" s="65"/>
      <c r="AR99" s="65"/>
    </row>
    <row r="100" spans="2:44" ht="12.75">
      <c r="B100" s="55"/>
      <c r="AM100" s="46"/>
      <c r="AN100" s="54"/>
      <c r="AO100" s="54"/>
      <c r="AP100" s="73"/>
      <c r="AR100" s="73"/>
    </row>
    <row r="101" spans="39:44" ht="12.75">
      <c r="AM101" s="46"/>
      <c r="AN101" s="54"/>
      <c r="AO101" s="54"/>
      <c r="AP101" s="73"/>
      <c r="AR101" s="73"/>
    </row>
    <row r="103" ht="15.75">
      <c r="S103" s="30" t="s">
        <v>988</v>
      </c>
    </row>
    <row r="104" ht="15.75">
      <c r="S104" s="31" t="s">
        <v>989</v>
      </c>
    </row>
    <row r="105" ht="15.75">
      <c r="S105" s="31" t="s">
        <v>1008</v>
      </c>
    </row>
    <row r="65448" ht="12.75">
      <c r="AQ65448" s="60"/>
    </row>
    <row r="65449" ht="12.75">
      <c r="AQ65449" s="41"/>
    </row>
    <row r="65450" ht="12.75">
      <c r="AQ65450" s="41"/>
    </row>
    <row r="65451" ht="12.75">
      <c r="AQ65451" s="41"/>
    </row>
    <row r="65452" ht="12.75">
      <c r="AQ65452" s="41"/>
    </row>
    <row r="65453" ht="12.75">
      <c r="AQ65453" s="41"/>
    </row>
  </sheetData>
  <sheetProtection/>
  <autoFilter ref="AO1:AO65453"/>
  <mergeCells count="8">
    <mergeCell ref="AP2:AP41"/>
    <mergeCell ref="AP79:AP96"/>
    <mergeCell ref="AR2:AR41"/>
    <mergeCell ref="AR79:AR96"/>
    <mergeCell ref="AP46:AP57"/>
    <mergeCell ref="AP60:AP76"/>
    <mergeCell ref="AR60:AR76"/>
    <mergeCell ref="AR46:AR57"/>
  </mergeCells>
  <hyperlinks>
    <hyperlink ref="K18" r:id="rId1" display="baic88100c@istruzione.it"/>
    <hyperlink ref="K22" r:id="rId2" display="baee125003@istruzione.it"/>
  </hyperlinks>
  <printOptions/>
  <pageMargins left="0.1968503937007874" right="0.1968503937007874" top="0.5118110236220472" bottom="0.3937007874015748" header="0.15748031496062992" footer="0.1968503937007874"/>
  <pageSetup horizontalDpi="600" verticalDpi="600" orientation="landscape" paperSize="9" scale="84" r:id="rId4"/>
  <headerFooter alignWithMargins="0">
    <oddHeader>&amp;L&amp;F&amp;R&amp;A</oddHeader>
    <oddFooter>&amp;Rpag. &amp;P di &amp;N</oddFooter>
  </headerFooter>
  <rowBreaks count="1" manualBreakCount="1">
    <brk id="86" max="43" man="1"/>
  </rowBreaks>
  <ignoredErrors>
    <ignoredError sqref="AM98" formula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6">
      <selection activeCell="B32" sqref="B32"/>
    </sheetView>
  </sheetViews>
  <sheetFormatPr defaultColWidth="74.57421875" defaultRowHeight="12.75"/>
  <cols>
    <col min="1" max="1" width="13.140625" style="0" customWidth="1"/>
  </cols>
  <sheetData>
    <row r="1" spans="1:2" ht="19.5" customHeight="1">
      <c r="A1" s="2"/>
      <c r="B1" s="23" t="s">
        <v>85</v>
      </c>
    </row>
    <row r="2" spans="1:2" ht="38.25">
      <c r="A2" s="2">
        <v>1</v>
      </c>
      <c r="B2" s="24" t="s">
        <v>86</v>
      </c>
    </row>
    <row r="3" spans="1:2" ht="25.5">
      <c r="A3" s="2">
        <v>2</v>
      </c>
      <c r="B3" s="24" t="s">
        <v>87</v>
      </c>
    </row>
    <row r="4" spans="1:2" ht="38.25">
      <c r="A4" s="2">
        <v>3</v>
      </c>
      <c r="B4" s="25" t="s">
        <v>88</v>
      </c>
    </row>
    <row r="5" spans="1:2" ht="25.5">
      <c r="A5" s="2">
        <v>4</v>
      </c>
      <c r="B5" s="25" t="s">
        <v>89</v>
      </c>
    </row>
    <row r="6" spans="1:2" ht="25.5">
      <c r="A6" s="2">
        <v>5</v>
      </c>
      <c r="B6" s="25" t="s">
        <v>90</v>
      </c>
    </row>
    <row r="7" spans="1:2" ht="38.25">
      <c r="A7" s="2">
        <v>6</v>
      </c>
      <c r="B7" s="25" t="s">
        <v>46</v>
      </c>
    </row>
    <row r="8" spans="1:2" ht="25.5">
      <c r="A8" s="2">
        <v>7</v>
      </c>
      <c r="B8" s="25" t="s">
        <v>91</v>
      </c>
    </row>
    <row r="9" spans="1:2" ht="25.5">
      <c r="A9" s="2">
        <v>8</v>
      </c>
      <c r="B9" s="27" t="s">
        <v>92</v>
      </c>
    </row>
    <row r="10" spans="1:2" ht="38.25">
      <c r="A10" s="2">
        <v>9</v>
      </c>
      <c r="B10" s="27" t="s">
        <v>93</v>
      </c>
    </row>
    <row r="11" spans="1:2" ht="76.5">
      <c r="A11" s="2">
        <v>10</v>
      </c>
      <c r="B11" s="26" t="s">
        <v>94</v>
      </c>
    </row>
    <row r="12" spans="1:2" ht="25.5">
      <c r="A12" s="2">
        <v>11</v>
      </c>
      <c r="B12" s="25" t="s">
        <v>95</v>
      </c>
    </row>
    <row r="13" spans="1:2" ht="25.5">
      <c r="A13" s="2">
        <v>12</v>
      </c>
      <c r="B13" s="25" t="s">
        <v>96</v>
      </c>
    </row>
    <row r="14" spans="1:2" ht="25.5">
      <c r="A14" s="2">
        <v>13</v>
      </c>
      <c r="B14" s="25" t="s">
        <v>97</v>
      </c>
    </row>
    <row r="15" spans="1:2" ht="25.5">
      <c r="A15" s="2">
        <v>14</v>
      </c>
      <c r="B15" s="25" t="s">
        <v>98</v>
      </c>
    </row>
    <row r="16" spans="1:2" ht="18" customHeight="1">
      <c r="A16" s="2">
        <v>15</v>
      </c>
      <c r="B16" s="27" t="s">
        <v>99</v>
      </c>
    </row>
    <row r="17" spans="1:2" ht="18" customHeight="1">
      <c r="A17" s="2">
        <v>16</v>
      </c>
      <c r="B17" s="27" t="s">
        <v>100</v>
      </c>
    </row>
    <row r="18" spans="1:2" ht="25.5">
      <c r="A18" s="2">
        <v>17</v>
      </c>
      <c r="B18" s="27" t="s">
        <v>101</v>
      </c>
    </row>
  </sheetData>
  <sheetProtection/>
  <printOptions/>
  <pageMargins left="0.46" right="0.31" top="0.83" bottom="1" header="0.32" footer="0.5"/>
  <pageSetup horizontalDpi="600" verticalDpi="600" orientation="portrait" paperSize="9" r:id="rId1"/>
  <headerFooter alignWithMargins="0">
    <oddHeader>&amp;LMIUR USR PUGLIA&amp;RLEGENDA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Tempesta Pasquale</dc:creator>
  <cp:keywords/>
  <dc:description/>
  <cp:lastModifiedBy>Administrator</cp:lastModifiedBy>
  <cp:lastPrinted>2014-09-08T07:41:56Z</cp:lastPrinted>
  <dcterms:created xsi:type="dcterms:W3CDTF">2014-01-21T15:06:54Z</dcterms:created>
  <dcterms:modified xsi:type="dcterms:W3CDTF">2014-09-08T11:17:11Z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